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38520" yWindow="5100" windowWidth="38640" windowHeight="21240" tabRatio="600" firstSheet="0" activeTab="4" autoFilterDateGrouping="1"/>
  </bookViews>
  <sheets>
    <sheet xmlns:r="http://schemas.openxmlformats.org/officeDocument/2006/relationships" name="Cover" sheetId="1" state="visible" r:id="rId1"/>
    <sheet xmlns:r="http://schemas.openxmlformats.org/officeDocument/2006/relationships" name="Classification framework" sheetId="2" state="visible" r:id="rId2"/>
    <sheet xmlns:r="http://schemas.openxmlformats.org/officeDocument/2006/relationships" name="Categories and groups" sheetId="3" state="visible" r:id="rId3"/>
    <sheet xmlns:r="http://schemas.openxmlformats.org/officeDocument/2006/relationships" name="Summary" sheetId="4" state="visible" r:id="rId4"/>
    <sheet xmlns:r="http://schemas.openxmlformats.org/officeDocument/2006/relationships" name="Approaches" sheetId="5" state="visible" r:id="rId5"/>
    <sheet xmlns:r="http://schemas.openxmlformats.org/officeDocument/2006/relationships" name="Instruments overview" sheetId="6" state="visible" r:id="rId6"/>
    <sheet xmlns:r="http://schemas.openxmlformats.org/officeDocument/2006/relationships" name="Economic instruments" sheetId="7" state="visible" r:id="rId7"/>
    <sheet xmlns:r="http://schemas.openxmlformats.org/officeDocument/2006/relationships" name="Regulatory instruments" sheetId="8" state="visible" r:id="rId8"/>
    <sheet xmlns:r="http://schemas.openxmlformats.org/officeDocument/2006/relationships" name="Government I&amp;C" sheetId="9" state="visible" r:id="rId9"/>
    <sheet xmlns:r="http://schemas.openxmlformats.org/officeDocument/2006/relationships" name="Information instruments" sheetId="10" state="visible" r:id="rId10"/>
    <sheet xmlns:r="http://schemas.openxmlformats.org/officeDocument/2006/relationships" name="Voluntary approaches" sheetId="11" state="visible" r:id="rId11"/>
    <sheet xmlns:r="http://schemas.openxmlformats.org/officeDocument/2006/relationships" name="Attributes definitions" sheetId="12" state="visible" r:id="rId12"/>
    <sheet xmlns:r="http://schemas.openxmlformats.org/officeDocument/2006/relationships" name="Ended" sheetId="13" state="visible" r:id="rId13"/>
  </sheets>
  <definedNames/>
  <calcPr calcId="162913" fullCalcOnLoad="1"/>
</workbook>
</file>

<file path=xl/styles.xml><?xml version="1.0" encoding="utf-8"?>
<styleSheet xmlns="http://schemas.openxmlformats.org/spreadsheetml/2006/main">
  <numFmts count="0"/>
  <fonts count="76">
    <font>
      <name val="Calibri"/>
      <sz val="11"/>
    </font>
    <font>
      <name val="等线"/>
      <charset val="134"/>
      <b val="1"/>
      <color rgb="FFFFFFFF"/>
      <sz val="11"/>
      <scheme val="minor"/>
    </font>
    <font>
      <name val="等线"/>
      <charset val="134"/>
      <b val="1"/>
      <color theme="1"/>
      <sz val="10"/>
      <scheme val="minor"/>
    </font>
    <font>
      <name val="等线"/>
      <charset val="134"/>
      <b val="1"/>
      <color rgb="FF000000"/>
      <sz val="10"/>
      <scheme val="minor"/>
    </font>
    <font>
      <name val="等线"/>
      <charset val="134"/>
      <color rgb="FF000000"/>
      <sz val="10"/>
      <scheme val="minor"/>
    </font>
    <font>
      <name val="等线"/>
      <charset val="134"/>
      <color theme="1"/>
      <sz val="10"/>
      <scheme val="minor"/>
    </font>
    <font>
      <name val="等线"/>
      <charset val="134"/>
      <family val="3"/>
      <sz val="9"/>
      <scheme val="minor"/>
    </font>
    <font>
      <name val="等线"/>
      <charset val="134"/>
      <family val="3"/>
      <b val="1"/>
      <color rgb="FFFFFFFF"/>
      <sz val="11"/>
      <scheme val="minor"/>
    </font>
    <font>
      <name val="等线"/>
      <charset val="134"/>
      <family val="3"/>
      <b val="1"/>
      <color theme="1"/>
      <sz val="10"/>
      <scheme val="minor"/>
    </font>
    <font>
      <name val="等线"/>
      <charset val="134"/>
      <family val="3"/>
      <color rgb="FF000000"/>
      <sz val="10"/>
      <scheme val="minor"/>
    </font>
    <font>
      <name val="等线"/>
      <charset val="134"/>
      <family val="3"/>
      <color theme="1"/>
      <sz val="10"/>
      <scheme val="minor"/>
    </font>
    <font>
      <name val="等线"/>
      <charset val="134"/>
      <family val="3"/>
      <b val="1"/>
      <color rgb="FF000000"/>
      <sz val="10"/>
      <scheme val="minor"/>
    </font>
    <font>
      <name val="等线"/>
      <charset val="134"/>
      <family val="3"/>
      <b val="1"/>
      <color rgb="FF1F2329"/>
      <sz val="10"/>
      <scheme val="minor"/>
    </font>
    <font>
      <name val="等线"/>
      <charset val="134"/>
      <b val="1"/>
      <color theme="1"/>
      <sz val="18"/>
      <scheme val="minor"/>
    </font>
    <font>
      <name val="等线"/>
      <charset val="134"/>
      <b val="1"/>
      <color theme="1"/>
      <sz val="13"/>
      <scheme val="minor"/>
    </font>
    <font>
      <name val="等线"/>
      <charset val="134"/>
      <color theme="1"/>
      <sz val="12"/>
      <scheme val="minor"/>
    </font>
    <font>
      <name val="等线"/>
      <charset val="134"/>
      <family val="3"/>
      <b val="1"/>
      <color rgb="FF44749F"/>
      <sz val="13"/>
      <scheme val="minor"/>
    </font>
    <font>
      <name val="等线"/>
      <charset val="134"/>
      <family val="3"/>
      <b val="1"/>
      <color rgb="FF44749F"/>
      <sz val="12"/>
      <scheme val="minor"/>
    </font>
    <font>
      <sz val="10"/>
    </font>
    <font>
      <name val="Calibri"/>
      <b val="1"/>
      <color rgb="FFFFFFFF"/>
      <sz val="11"/>
    </font>
    <font>
      <name val="Calibri"/>
      <b val="1"/>
      <color theme="1"/>
      <sz val="10"/>
    </font>
    <font>
      <name val="Calibri"/>
      <b val="1"/>
      <color rgb="FF000000"/>
      <sz val="10"/>
    </font>
    <font>
      <name val="Calibri"/>
      <color rgb="FF000000"/>
      <sz val="10"/>
    </font>
    <font>
      <name val="Calibri"/>
      <color theme="1"/>
      <sz val="10"/>
    </font>
    <font>
      <name val="Calibri"/>
      <b val="1"/>
      <color rgb="FF1F2329"/>
      <sz val="10"/>
    </font>
    <font>
      <name val="Calibri"/>
      <color theme="1"/>
      <sz val="11"/>
    </font>
    <font>
      <name val="Calibri"/>
      <b val="1"/>
      <color theme="1"/>
      <sz val="18"/>
    </font>
    <font>
      <name val="Calibri"/>
      <b val="1"/>
      <color theme="1"/>
      <sz val="13"/>
    </font>
    <font>
      <name val="Calibri"/>
      <color theme="1"/>
      <sz val="12"/>
    </font>
    <font>
      <name val="Calibri"/>
      <b val="1"/>
      <color rgb="FF44749F"/>
      <sz val="13"/>
    </font>
    <font>
      <name val="Calibri"/>
      <b val="1"/>
      <color rgb="FF44749F"/>
      <sz val="12"/>
    </font>
    <font>
      <name val="Calibri"/>
      <sz val="10"/>
    </font>
    <font>
      <name val="Calibri"/>
      <family val="2"/>
      <b val="1"/>
      <color rgb="FF000000"/>
      <sz val="12"/>
    </font>
    <font>
      <name val="Calibri"/>
      <family val="2"/>
      <b val="1"/>
      <color theme="1"/>
      <sz val="12"/>
    </font>
    <font>
      <name val="Calibri"/>
      <b val="1"/>
      <color rgb="FF0E5C46"/>
      <sz val="13"/>
    </font>
    <font>
      <name val="Calibri"/>
      <b val="1"/>
      <color rgb="FF0E5C46"/>
      <sz val="12"/>
    </font>
    <font>
      <name val="等线"/>
      <charset val="134"/>
      <color rgb="FF4E83FD"/>
      <sz val="21"/>
      <scheme val="minor"/>
    </font>
    <font>
      <name val="等线"/>
      <charset val="134"/>
      <color rgb="FF4E83FD"/>
      <sz val="10"/>
      <scheme val="minor"/>
    </font>
    <font>
      <name val="等线"/>
      <charset val="134"/>
      <b val="1"/>
      <color rgb="FF000000"/>
      <sz val="13"/>
      <scheme val="minor"/>
    </font>
    <font>
      <name val="等线"/>
      <family val="2"/>
      <color theme="10"/>
      <sz val="11"/>
      <u val="single"/>
      <scheme val="minor"/>
    </font>
    <font>
      <name val="等线"/>
      <charset val="134"/>
      <family val="3"/>
      <b val="1"/>
      <color theme="1"/>
      <sz val="12"/>
      <scheme val="minor"/>
    </font>
    <font>
      <name val="等线"/>
      <charset val="134"/>
      <family val="3"/>
      <color theme="1"/>
      <sz val="12"/>
      <scheme val="minor"/>
    </font>
    <font>
      <name val="等线"/>
      <charset val="134"/>
      <family val="3"/>
      <b val="1"/>
      <color rgb="FF4E83FD"/>
      <sz val="12"/>
      <scheme val="minor"/>
    </font>
    <font>
      <name val="等线"/>
      <charset val="134"/>
      <family val="3"/>
      <b val="1"/>
      <color rgb="FF000000"/>
      <sz val="12"/>
      <scheme val="minor"/>
    </font>
    <font>
      <name val="等线"/>
      <charset val="134"/>
      <family val="3"/>
      <color rgb="FF000000"/>
      <sz val="12"/>
      <scheme val="minor"/>
    </font>
    <font>
      <name val="等线"/>
      <charset val="134"/>
      <family val="3"/>
      <b val="1"/>
      <i val="1"/>
      <color theme="1"/>
      <sz val="12"/>
      <scheme val="minor"/>
    </font>
    <font>
      <name val="等线"/>
      <charset val="134"/>
      <family val="3"/>
      <color theme="1"/>
      <sz val="9"/>
      <scheme val="minor"/>
    </font>
    <font>
      <name val="等线"/>
      <charset val="134"/>
      <family val="3"/>
      <b val="1"/>
      <color theme="1"/>
      <sz val="9"/>
      <scheme val="minor"/>
    </font>
    <font>
      <name val="等线"/>
      <charset val="134"/>
      <family val="3"/>
      <color rgb="FF1F2329"/>
      <sz val="10"/>
      <scheme val="minor"/>
    </font>
    <font>
      <name val="等线"/>
      <b val="1"/>
      <sz val="12"/>
    </font>
    <font>
      <name val="宋体"/>
      <sz val="12"/>
    </font>
    <font>
      <name val="等线"/>
      <sz val="12"/>
    </font>
    <font>
      <name val="等线"/>
      <color rgb="FF0E5C46"/>
      <sz val="21"/>
    </font>
    <font>
      <name val="等线"/>
      <color rgb="FF0E5C46"/>
      <sz val="10"/>
    </font>
    <font>
      <name val="等线"/>
      <b val="1"/>
      <color rgb="FF000000"/>
      <sz val="10"/>
    </font>
    <font>
      <name val="等线"/>
      <b val="1"/>
      <color rgb="FFFFFFFF"/>
      <sz val="10"/>
    </font>
    <font>
      <name val="等线"/>
      <b val="1"/>
      <color rgb="FF0E5C46"/>
      <sz val="12"/>
    </font>
    <font>
      <name val="Calibri"/>
      <b val="1"/>
      <color rgb="FFFFFFFF"/>
      <sz val="10"/>
    </font>
    <font>
      <name val="等线"/>
      <b val="1"/>
      <color theme="1"/>
      <sz val="11"/>
    </font>
    <font>
      <name val="等线"/>
      <color theme="1"/>
      <sz val="11"/>
    </font>
    <font>
      <b val="1"/>
    </font>
    <font>
      <name val="等线"/>
      <family val="2"/>
      <b val="1"/>
      <color theme="1"/>
      <sz val="11"/>
      <scheme val="minor"/>
    </font>
    <font>
      <name val="Calibri"/>
      <color rgb="FF0E5C46"/>
      <sz val="21"/>
    </font>
    <font>
      <name val="Calibri"/>
      <color rgb="FF0E5C46"/>
      <sz val="10"/>
    </font>
    <font>
      <name val="Calibri"/>
      <b val="1"/>
      <color rgb="FF000000"/>
      <sz val="13"/>
    </font>
    <font>
      <name val="Calibri"/>
      <color theme="10"/>
      <sz val="11"/>
      <u val="single"/>
    </font>
    <font>
      <name val="Calibri"/>
      <b val="1"/>
      <color theme="1"/>
      <sz val="12"/>
    </font>
    <font>
      <name val="Calibri"/>
      <b val="1"/>
      <color rgb="FF000000"/>
      <sz val="12"/>
    </font>
    <font>
      <name val="Calibri"/>
      <color rgb="FF000000"/>
      <sz val="12"/>
    </font>
    <font>
      <name val="Calibri"/>
      <b val="1"/>
      <sz val="12"/>
    </font>
    <font>
      <name val="Calibri"/>
      <sz val="12"/>
    </font>
    <font>
      <name val="Calibri"/>
      <b val="1"/>
    </font>
    <font>
      <name val="Calibri"/>
      <b val="1"/>
      <color theme="1"/>
      <sz val="11"/>
    </font>
    <font>
      <name val="Calibri"/>
      <b val="1"/>
      <i val="1"/>
      <color theme="1"/>
      <sz val="12"/>
    </font>
    <font>
      <name val="Calibri"/>
      <color theme="1"/>
      <sz val="9"/>
    </font>
    <font>
      <name val="Calibri"/>
      <color rgb="FF1F2329"/>
      <sz val="10"/>
    </font>
  </fonts>
  <fills count="37">
    <fill>
      <patternFill/>
    </fill>
    <fill>
      <patternFill patternType="gray125"/>
    </fill>
    <fill>
      <patternFill patternType="solid">
        <fgColor rgb="FF595959"/>
        <bgColor indexed="64"/>
      </patternFill>
    </fill>
    <fill>
      <patternFill patternType="solid">
        <fgColor rgb="FFED7D31"/>
        <bgColor indexed="64"/>
      </patternFill>
    </fill>
    <fill>
      <patternFill patternType="solid">
        <fgColor rgb="FF9CC2E5"/>
        <bgColor indexed="64"/>
      </patternFill>
    </fill>
    <fill>
      <patternFill patternType="solid">
        <fgColor rgb="FFFFC000"/>
        <bgColor indexed="64"/>
      </patternFill>
    </fill>
    <fill>
      <patternFill patternType="solid">
        <fgColor rgb="FFF4B083"/>
        <bgColor indexed="64"/>
      </patternFill>
    </fill>
    <fill>
      <patternFill patternType="solid">
        <fgColor rgb="FF8E98A5"/>
        <bgColor indexed="64"/>
      </patternFill>
    </fill>
    <fill>
      <patternFill patternType="solid">
        <fgColor rgb="FFFFD965"/>
        <bgColor indexed="64"/>
      </patternFill>
    </fill>
    <fill>
      <patternFill patternType="solid">
        <fgColor rgb="FFF2F2F2"/>
        <bgColor indexed="64"/>
      </patternFill>
    </fill>
    <fill>
      <patternFill patternType="solid">
        <fgColor rgb="FFF7CAAC"/>
        <bgColor indexed="64"/>
      </patternFill>
    </fill>
    <fill>
      <patternFill patternType="solid">
        <fgColor rgb="FFDEEAF6"/>
        <bgColor indexed="64"/>
      </patternFill>
    </fill>
    <fill>
      <patternFill patternType="solid">
        <fgColor rgb="FFFFE598"/>
        <bgColor indexed="64"/>
      </patternFill>
    </fill>
    <fill>
      <patternFill patternType="solid">
        <fgColor rgb="FFFBE4D5"/>
        <bgColor indexed="64"/>
      </patternFill>
    </fill>
    <fill>
      <patternFill patternType="solid">
        <fgColor rgb="FFC5D9F1"/>
        <bgColor indexed="64"/>
      </patternFill>
    </fill>
    <fill>
      <patternFill patternType="solid">
        <fgColor rgb="FFF7EFD7"/>
        <bgColor indexed="64"/>
      </patternFill>
    </fill>
    <fill>
      <patternFill patternType="solid">
        <fgColor rgb="FFFFF2CB"/>
        <bgColor indexed="64"/>
      </patternFill>
    </fill>
    <fill>
      <patternFill patternType="solid">
        <fgColor rgb="FF7EDAFB"/>
        <bgColor indexed="64"/>
      </patternFill>
    </fill>
    <fill>
      <patternFill patternType="solid">
        <fgColor rgb="FF8EE085"/>
        <bgColor indexed="64"/>
      </patternFill>
    </fill>
    <fill>
      <patternFill patternType="solid">
        <fgColor rgb="FFFFFFFF"/>
        <bgColor indexed="64"/>
      </patternFill>
    </fill>
    <fill>
      <patternFill patternType="solid">
        <fgColor rgb="FFFFFF00"/>
        <bgColor indexed="64"/>
      </patternFill>
    </fill>
    <fill>
      <patternFill patternType="solid">
        <fgColor theme="5" tint="0.5999938962981048"/>
        <bgColor indexed="64"/>
      </patternFill>
    </fill>
    <fill>
      <patternFill patternType="solid">
        <fgColor rgb="FF92D050"/>
        <bgColor indexed="64"/>
      </patternFill>
    </fill>
    <fill>
      <patternFill patternType="solid">
        <fgColor rgb="FF00B0F0"/>
        <bgColor indexed="64"/>
      </patternFill>
    </fill>
    <fill>
      <patternFill patternType="solid">
        <fgColor rgb="FFCC66FF"/>
        <bgColor indexed="64"/>
      </patternFill>
    </fill>
    <fill>
      <patternFill patternType="solid">
        <fgColor rgb="FFD9E2F3"/>
        <bgColor indexed="64"/>
      </patternFill>
    </fill>
    <fill>
      <patternFill patternType="solid">
        <fgColor rgb="FFE2EEDA"/>
        <bgColor indexed="64"/>
      </patternFill>
    </fill>
    <fill>
      <patternFill patternType="solid">
        <fgColor rgb="FF00B050"/>
        <bgColor indexed="64"/>
      </patternFill>
    </fill>
    <fill>
      <patternFill patternType="solid">
        <fgColor rgb="FFC6E0B4"/>
      </patternFill>
    </fill>
    <fill>
      <patternFill patternType="solid">
        <fgColor rgb="FF0E5C46"/>
      </patternFill>
    </fill>
    <fill>
      <patternFill patternType="solid">
        <fgColor rgb="FFDEEAF6"/>
      </patternFill>
    </fill>
    <fill>
      <patternFill patternType="solid">
        <fgColor rgb="FFFBE4D5"/>
      </patternFill>
    </fill>
    <fill>
      <patternFill patternType="solid">
        <fgColor rgb="FFFFF2CB"/>
      </patternFill>
    </fill>
    <fill>
      <patternFill patternType="solid">
        <fgColor rgb="FFD9E2F3"/>
      </patternFill>
    </fill>
    <fill>
      <patternFill patternType="solid">
        <fgColor rgb="FFE2EEDA"/>
      </patternFill>
    </fill>
    <fill>
      <patternFill patternType="solid">
        <fgColor rgb="FFF2F2F2"/>
      </patternFill>
    </fill>
    <fill>
      <patternFill patternType="solid">
        <fgColor rgb="FFE2EFDA"/>
      </patternFill>
    </fill>
  </fills>
  <borders count="79">
    <border>
      <left/>
      <right/>
      <top/>
      <bottom/>
      <diagonal/>
    </border>
    <border>
      <left style="thin">
        <color rgb="FF7F7F7F"/>
      </left>
      <right style="thin">
        <color rgb="FF7F7F7F"/>
      </right>
      <top style="thin">
        <color rgb="FF7F7F7F"/>
      </top>
      <bottom style="thin">
        <color rgb="FF7F7F7F"/>
      </bottom>
      <diagonal/>
    </border>
    <border>
      <left style="thin">
        <color rgb="FFE2E8E5"/>
      </left>
      <right style="thin">
        <color rgb="FFE2E8E5"/>
      </right>
      <top style="thin">
        <color rgb="FFE2E8E5"/>
      </top>
      <bottom style="thin">
        <color rgb="FFE2E8E5"/>
      </bottom>
      <diagonal/>
    </border>
    <border>
      <left style="thin">
        <color rgb="FFDEE0E3"/>
      </left>
      <right/>
      <top style="thin">
        <color rgb="FFDEE0E3"/>
      </top>
      <bottom style="thin">
        <color rgb="FFDEE0E3"/>
      </bottom>
      <diagonal/>
    </border>
    <border>
      <left/>
      <right/>
      <top style="thin">
        <color rgb="FFDEE0E3"/>
      </top>
      <bottom style="thin">
        <color rgb="FFDEE0E3"/>
      </bottom>
      <diagonal/>
    </border>
    <border>
      <left/>
      <right style="thin">
        <color rgb="FFDEE0E3"/>
      </right>
      <top style="thin">
        <color rgb="FFDEE0E3"/>
      </top>
      <bottom style="thin">
        <color rgb="FFDEE0E3"/>
      </bottom>
      <diagonal/>
    </border>
    <border>
      <left style="thin">
        <color rgb="FF7F7F7F"/>
      </left>
      <right/>
      <top style="thin">
        <color rgb="FFDEE0E3"/>
      </top>
      <bottom style="thin">
        <color rgb="FF7F7F7F"/>
      </bottom>
      <diagonal/>
    </border>
    <border>
      <left/>
      <right/>
      <top style="thin">
        <color rgb="FFDEE0E3"/>
      </top>
      <bottom style="thin">
        <color rgb="FF7F7F7F"/>
      </bottom>
      <diagonal/>
    </border>
    <border>
      <left/>
      <right style="thin">
        <color rgb="FFDEE0E3"/>
      </right>
      <top style="thin">
        <color rgb="FFDEE0E3"/>
      </top>
      <bottom style="thin">
        <color rgb="FF7F7F7F"/>
      </bottom>
      <diagonal/>
    </border>
    <border>
      <left style="thin">
        <color rgb="FF7F7F7F"/>
      </left>
      <right style="thin">
        <color rgb="FFDEE0E3"/>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DEE0E3"/>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DEE0E3"/>
      </left>
      <right/>
      <top style="thin">
        <color rgb="FFDEE0E3"/>
      </top>
      <bottom style="thin">
        <color rgb="FF7F7F7F"/>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DEE0E3"/>
      </top>
      <bottom style="thin">
        <color rgb="FF7F7F7F"/>
      </bottom>
      <diagonal/>
    </border>
    <border>
      <left/>
      <right style="thin">
        <color rgb="FF7F7F7F"/>
      </right>
      <top style="thin">
        <color rgb="FFDEE0E3"/>
      </top>
      <bottom style="thin">
        <color rgb="FF7F7F7F"/>
      </bottom>
      <diagonal/>
    </border>
    <border>
      <left style="thin">
        <color rgb="FF000000"/>
      </left>
      <right/>
      <top style="thin">
        <color rgb="FFDEE0E3"/>
      </top>
      <bottom style="thin">
        <color rgb="FFDEE0E3"/>
      </bottom>
      <diagonal/>
    </border>
    <border>
      <left style="thin">
        <color rgb="FFDEE0E3"/>
      </left>
      <right/>
      <top style="thin">
        <color rgb="FF7F7F7F"/>
      </top>
      <bottom style="thin">
        <color rgb="FF7F7F7F"/>
      </bottom>
      <diagonal/>
    </border>
    <border>
      <left style="thin">
        <color rgb="FF000000"/>
      </left>
      <right/>
      <top style="thin">
        <color rgb="FF7F7F7F"/>
      </top>
      <bottom style="thin">
        <color rgb="FF7F7F7F"/>
      </bottom>
      <diagonal/>
    </border>
    <border>
      <left/>
      <right/>
      <top style="thin">
        <color rgb="FF7F7F7F"/>
      </top>
      <bottom/>
      <diagonal/>
    </border>
    <border>
      <left/>
      <right style="thin">
        <color rgb="FF7F7F7F"/>
      </right>
      <top style="thin">
        <color rgb="FF7F7F7F"/>
      </top>
      <bottom/>
      <diagonal/>
    </border>
    <border>
      <left/>
      <right style="thin">
        <color rgb="FFDEE0E3"/>
      </right>
      <top style="thin">
        <color rgb="FF7F7F7F"/>
      </top>
      <bottom/>
      <diagonal/>
    </border>
    <border>
      <left style="thin">
        <color rgb="FFDEE0E3"/>
      </left>
      <right style="thin">
        <color rgb="FFDEE0E3"/>
      </right>
      <top style="thin">
        <color rgb="FFDEE0E3"/>
      </top>
      <bottom style="thin">
        <color rgb="FF7F7F7F"/>
      </bottom>
      <diagonal/>
    </border>
    <border>
      <left/>
      <right/>
      <top style="thin">
        <color rgb="FFDEE0E3"/>
      </top>
      <bottom/>
      <diagonal/>
    </border>
    <border>
      <left/>
      <right style="thin">
        <color rgb="FFDEE0E3"/>
      </right>
      <top style="thin">
        <color rgb="FFDEE0E3"/>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7F7F7F"/>
      </right>
      <top style="thin">
        <color rgb="FFDEE0E3"/>
      </top>
      <bottom style="thin">
        <color rgb="FF7F7F7F"/>
      </bottom>
      <diagonal/>
    </border>
    <border>
      <left/>
      <right style="thin">
        <color rgb="FF7F7F7F"/>
      </right>
      <top style="thin">
        <color rgb="FFDEE0E3"/>
      </top>
      <bottom/>
      <diagonal/>
    </border>
    <border>
      <left style="thin">
        <color rgb="FF7F7F7F"/>
      </left>
      <right style="thin">
        <color rgb="FF7F7F7F"/>
      </right>
      <top style="thin">
        <color rgb="FFDEE0E3"/>
      </top>
      <bottom style="thin">
        <color rgb="FF7F7F7F"/>
      </bottom>
      <diagonal/>
    </border>
    <border>
      <left style="thin">
        <color rgb="FF000000"/>
      </left>
      <right style="thin">
        <color rgb="FFDEE0E3"/>
      </right>
      <top style="thin">
        <color rgb="FFDEE0E3"/>
      </top>
      <bottom style="thin">
        <color rgb="FFDEE0E3"/>
      </bottom>
      <diagonal/>
    </border>
    <border>
      <left style="thin">
        <color rgb="FFDEE0E3"/>
      </left>
      <right style="thin">
        <color rgb="FFDEE0E3"/>
      </right>
      <top style="thin">
        <color rgb="FF7F7F7F"/>
      </top>
      <bottom style="thin">
        <color rgb="FF7F7F7F"/>
      </bottom>
      <diagonal/>
    </border>
    <border>
      <left style="thin">
        <color rgb="FF000000"/>
      </left>
      <right style="thin">
        <color rgb="FF7F7F7F"/>
      </right>
      <top style="thin">
        <color rgb="FF7F7F7F"/>
      </top>
      <bottom style="thin">
        <color rgb="FF7F7F7F"/>
      </bottom>
      <diagonal/>
    </border>
    <border>
      <left/>
      <right style="thin">
        <color rgb="FF7F7F7F"/>
      </right>
      <top/>
      <bottom style="thin">
        <color rgb="FF7F7F7F"/>
      </bottom>
      <diagonal/>
    </border>
    <border>
      <left/>
      <right style="thin">
        <color rgb="FF7F7F7F"/>
      </right>
      <top/>
      <bottom/>
      <diagonal/>
    </border>
    <border>
      <left style="thin">
        <color rgb="FF000000"/>
      </left>
      <right style="thin">
        <color rgb="FF000000"/>
      </right>
      <top style="thin">
        <color rgb="FFDEE0E3"/>
      </top>
      <bottom style="thin">
        <color rgb="FF000000"/>
      </bottom>
      <diagonal/>
    </border>
    <border>
      <left/>
      <right/>
      <top style="thin">
        <color rgb="FFDEE0E3"/>
      </top>
      <bottom style="thin">
        <color rgb="FF000000"/>
      </bottom>
      <diagonal/>
    </border>
    <border>
      <left/>
      <right style="thin">
        <color rgb="FF000000"/>
      </right>
      <top style="thin">
        <color rgb="FFDEE0E3"/>
      </top>
      <bottom style="thin">
        <color rgb="FF000000"/>
      </bottom>
      <diagonal/>
    </border>
    <border>
      <left style="thin">
        <color rgb="FF000000"/>
      </left>
      <right/>
      <top style="thin">
        <color rgb="FFDEE0E3"/>
      </top>
      <bottom/>
      <diagonal/>
    </border>
    <border>
      <left/>
      <right style="thin">
        <color rgb="FF000000"/>
      </right>
      <top style="thin">
        <color rgb="FFDEE0E3"/>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border>
      <left/>
      <right/>
      <top style="thin">
        <color rgb="FFE2E8E5"/>
      </top>
      <bottom/>
      <diagonal/>
    </border>
    <border>
      <left/>
      <right style="thin">
        <color rgb="FFE2E8E5"/>
      </right>
      <top style="thin">
        <color rgb="FFE2E8E5"/>
      </top>
      <bottom/>
      <diagonal/>
    </border>
    <border>
      <left/>
      <right/>
      <top style="thin">
        <color rgb="FFE2E8E5"/>
      </top>
      <bottom style="thin">
        <color rgb="FFE2E8E5"/>
      </bottom>
      <diagonal/>
    </border>
    <border>
      <left/>
      <right style="thin">
        <color rgb="FFE2E8E5"/>
      </right>
      <top style="thin">
        <color rgb="FFE2E8E5"/>
      </top>
      <bottom style="thin">
        <color rgb="FFE2E8E5"/>
      </bottom>
      <diagonal/>
    </border>
    <border>
      <left style="thin">
        <color rgb="FFDEE0E3"/>
      </left>
      <right style="thin">
        <color rgb="FFDEE0E3"/>
      </right>
      <top style="thin">
        <color rgb="FFDEE0E3"/>
      </top>
      <bottom style="thin">
        <color rgb="FFDEE0E3"/>
      </bottom>
      <diagonal/>
    </border>
    <border>
      <left/>
      <right/>
      <top style="thin">
        <color rgb="FF000000"/>
      </top>
      <bottom style="thin">
        <color rgb="FF000000"/>
      </bottom>
      <diagonal/>
    </border>
    <border>
      <left style="thin">
        <color rgb="FFDEE0E3"/>
      </left>
      <right style="thin">
        <color rgb="FFDEE0E3"/>
      </right>
      <top style="thin">
        <color rgb="FFDEE0E3"/>
      </top>
      <bottom style="thin">
        <color rgb="FF000000"/>
      </bottom>
      <diagonal/>
    </border>
    <border>
      <left/>
      <right style="thin">
        <color rgb="FFDEE0E3"/>
      </right>
      <top style="thin">
        <color rgb="FFDEE0E3"/>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DEE0E3"/>
      </left>
      <right style="thin">
        <color rgb="FFDEE0E3"/>
      </right>
      <top/>
      <bottom style="thin">
        <color rgb="FFDEE0E3"/>
      </bottom>
      <diagonal/>
    </border>
    <border>
      <left style="thin">
        <color indexed="64"/>
      </left>
      <right/>
      <top/>
      <bottom/>
      <diagonal/>
    </border>
    <border>
      <left style="thin">
        <color rgb="FFDEE0E3"/>
      </left>
      <right/>
      <top/>
      <bottom/>
      <diagonal/>
    </border>
    <border>
      <left style="thin">
        <color rgb="FFDEE0E3"/>
      </left>
      <right style="thin">
        <color rgb="FFDEE0E3"/>
      </right>
      <top/>
      <bottom/>
      <diagonal/>
    </border>
    <border>
      <left style="thin"/>
      <right style="thin"/>
      <top style="thin"/>
      <bottom style="thin"/>
    </border>
    <border>
      <left style="thin"/>
      <right style="thin"/>
      <bottom style="thin"/>
    </border>
    <border>
      <left style="thin">
        <color rgb="FFDEE0E3"/>
      </left>
      <right style="thin">
        <color rgb="FFDEE0E3"/>
      </right>
      <top style="thin">
        <color rgb="FFDEE0E3"/>
      </top>
      <bottom/>
      <diagonal/>
    </border>
    <border>
      <left style="thin">
        <color indexed="64"/>
      </left>
      <right style="thin">
        <color rgb="FF000000"/>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top style="thin">
        <color indexed="64"/>
      </top>
      <bottom/>
      <diagonal/>
    </border>
    <border>
      <left/>
      <right style="thin">
        <color rgb="FF000000"/>
      </right>
      <top style="thin">
        <color indexed="64"/>
      </top>
      <bottom/>
      <diagonal/>
    </border>
    <border>
      <left style="thin">
        <color auto="1"/>
      </left>
      <right/>
      <top/>
      <bottom/>
      <diagonal/>
    </border>
  </borders>
  <cellStyleXfs count="1">
    <xf numFmtId="0" fontId="0" fillId="0" borderId="0"/>
  </cellStyleXfs>
  <cellXfs count="458">
    <xf numFmtId="0" fontId="0" fillId="0" borderId="0" pivotButton="0" quotePrefix="0" xfId="0"/>
    <xf numFmtId="0" fontId="3" fillId="9" borderId="15" applyAlignment="1" pivotButton="0" quotePrefix="0" xfId="0">
      <alignment horizontal="center" vertical="center"/>
    </xf>
    <xf numFmtId="0" fontId="4" fillId="9" borderId="15" applyAlignment="1" pivotButton="0" quotePrefix="0" xfId="0">
      <alignment horizontal="center" vertical="center"/>
    </xf>
    <xf numFmtId="0" fontId="5" fillId="10" borderId="1" applyAlignment="1" pivotButton="0" quotePrefix="0" xfId="0">
      <alignment horizontal="center" vertical="center"/>
    </xf>
    <xf numFmtId="0" fontId="5" fillId="11" borderId="1" applyAlignment="1" pivotButton="0" quotePrefix="0" xfId="0">
      <alignment horizontal="center" vertical="center"/>
    </xf>
    <xf numFmtId="0" fontId="5" fillId="12" borderId="1" applyAlignment="1" pivotButton="0" quotePrefix="0" xfId="0">
      <alignment horizontal="center" vertical="center"/>
    </xf>
    <xf numFmtId="0" fontId="5" fillId="13" borderId="1" applyAlignment="1" pivotButton="0" quotePrefix="0" xfId="0">
      <alignment horizontal="center" vertical="center"/>
    </xf>
    <xf numFmtId="0" fontId="5" fillId="14" borderId="1" applyAlignment="1" pivotButton="0" quotePrefix="0" xfId="0">
      <alignment horizontal="center" vertical="center"/>
    </xf>
    <xf numFmtId="0" fontId="5" fillId="15" borderId="1" applyAlignment="1" pivotButton="0" quotePrefix="0" xfId="0">
      <alignment horizontal="center" vertical="center"/>
    </xf>
    <xf numFmtId="0" fontId="5" fillId="10" borderId="9" applyAlignment="1" pivotButton="0" quotePrefix="0" xfId="0">
      <alignment horizontal="center" vertical="center"/>
    </xf>
    <xf numFmtId="0" fontId="1" fillId="2" borderId="16" applyAlignment="1" pivotButton="0" quotePrefix="0" xfId="0">
      <alignment horizontal="center" vertical="center"/>
    </xf>
    <xf numFmtId="0" fontId="1" fillId="2" borderId="17" applyAlignment="1" pivotButton="0" quotePrefix="0" xfId="0">
      <alignment horizontal="center" vertical="center"/>
    </xf>
    <xf numFmtId="0" fontId="2" fillId="3" borderId="3" applyAlignment="1" pivotButton="0" quotePrefix="0" xfId="0">
      <alignment horizontal="center" vertical="center"/>
    </xf>
    <xf numFmtId="0" fontId="2" fillId="3" borderId="18" applyAlignment="1" pivotButton="0" quotePrefix="0" xfId="0">
      <alignment horizontal="center" vertical="center"/>
    </xf>
    <xf numFmtId="0" fontId="2" fillId="3" borderId="7" applyAlignment="1" pivotButton="0" quotePrefix="0" xfId="0">
      <alignment horizontal="center" vertical="center"/>
    </xf>
    <xf numFmtId="0" fontId="2" fillId="3" borderId="19" applyAlignment="1" pivotButton="0" quotePrefix="0" xfId="0">
      <alignment horizontal="center" vertical="center"/>
    </xf>
    <xf numFmtId="0" fontId="2" fillId="4" borderId="6" applyAlignment="1" pivotButton="0" quotePrefix="0" xfId="0">
      <alignment horizontal="center" vertical="center"/>
    </xf>
    <xf numFmtId="0" fontId="2" fillId="4" borderId="7" applyAlignment="1" pivotButton="0" quotePrefix="0" xfId="0">
      <alignment horizontal="center" vertical="center"/>
    </xf>
    <xf numFmtId="0" fontId="2" fillId="4" borderId="19" applyAlignment="1" pivotButton="0" quotePrefix="0" xfId="0">
      <alignment horizontal="center" vertical="center"/>
    </xf>
    <xf numFmtId="0" fontId="2" fillId="5" borderId="6" applyAlignment="1" pivotButton="0" quotePrefix="0" xfId="0">
      <alignment horizontal="center" vertical="center"/>
    </xf>
    <xf numFmtId="0" fontId="2" fillId="5" borderId="7" applyAlignment="1" pivotButton="0" quotePrefix="0" xfId="0">
      <alignment horizontal="center" vertical="center"/>
    </xf>
    <xf numFmtId="0" fontId="2" fillId="5" borderId="19" applyAlignment="1" pivotButton="0" quotePrefix="0" xfId="0">
      <alignment horizontal="center" vertical="center"/>
    </xf>
    <xf numFmtId="0" fontId="2" fillId="6" borderId="10" applyAlignment="1" pivotButton="0" quotePrefix="0" xfId="0">
      <alignment horizontal="center" vertical="center"/>
    </xf>
    <xf numFmtId="0" fontId="2" fillId="6" borderId="11" applyAlignment="1" pivotButton="0" quotePrefix="0" xfId="0">
      <alignment horizontal="center" vertical="center"/>
    </xf>
    <xf numFmtId="0" fontId="2" fillId="6" borderId="13" applyAlignment="1" pivotButton="0" quotePrefix="0" xfId="0">
      <alignment horizontal="center" vertical="center"/>
    </xf>
    <xf numFmtId="0" fontId="2" fillId="7" borderId="10" applyAlignment="1" pivotButton="0" quotePrefix="0" xfId="0">
      <alignment horizontal="center" vertical="center"/>
    </xf>
    <xf numFmtId="0" fontId="2" fillId="7" borderId="11" applyAlignment="1" pivotButton="0" quotePrefix="0" xfId="0">
      <alignment horizontal="center" vertical="center"/>
    </xf>
    <xf numFmtId="0" fontId="2" fillId="7" borderId="13" applyAlignment="1" pivotButton="0" quotePrefix="0" xfId="0">
      <alignment horizontal="center" vertical="center"/>
    </xf>
    <xf numFmtId="0" fontId="2" fillId="8" borderId="10" applyAlignment="1" pivotButton="0" quotePrefix="0" xfId="0">
      <alignment horizontal="center" vertical="center"/>
    </xf>
    <xf numFmtId="0" fontId="2" fillId="8" borderId="13" applyAlignment="1" pivotButton="0" quotePrefix="0" xfId="0">
      <alignment horizontal="center" vertical="center"/>
    </xf>
    <xf numFmtId="0" fontId="2" fillId="3" borderId="10" applyAlignment="1" pivotButton="0" quotePrefix="0" xfId="0">
      <alignment horizontal="center" vertical="center"/>
    </xf>
    <xf numFmtId="0" fontId="2" fillId="3" borderId="11" applyAlignment="1" pivotButton="0" quotePrefix="0" xfId="0">
      <alignment horizontal="center" vertical="center"/>
    </xf>
    <xf numFmtId="0" fontId="2" fillId="3" borderId="12" applyAlignment="1" pivotButton="0" quotePrefix="0" xfId="0">
      <alignment horizontal="center" vertical="center"/>
    </xf>
    <xf numFmtId="0" fontId="2" fillId="5" borderId="14" applyAlignment="1" pivotButton="0" quotePrefix="0" xfId="0">
      <alignment horizontal="center" vertical="center"/>
    </xf>
    <xf numFmtId="0" fontId="2" fillId="5" borderId="8" applyAlignment="1" pivotButton="0" quotePrefix="0" xfId="0">
      <alignment horizontal="center" vertical="center"/>
    </xf>
    <xf numFmtId="0" fontId="5" fillId="10" borderId="2" applyAlignment="1" pivotButton="0" quotePrefix="0" xfId="0">
      <alignment horizontal="center" vertical="center"/>
    </xf>
    <xf numFmtId="0" fontId="5" fillId="11" borderId="2" applyAlignment="1" pivotButton="0" quotePrefix="0" xfId="0">
      <alignment horizontal="center" vertical="center"/>
    </xf>
    <xf numFmtId="0" fontId="5" fillId="12" borderId="2" applyAlignment="1" pivotButton="0" quotePrefix="0" xfId="0">
      <alignment horizontal="center" vertical="center"/>
    </xf>
    <xf numFmtId="0" fontId="5" fillId="13" borderId="2" applyAlignment="1" pivotButton="0" quotePrefix="0" xfId="0">
      <alignment horizontal="center" vertical="center"/>
    </xf>
    <xf numFmtId="0" fontId="2" fillId="11" borderId="2" applyAlignment="1" pivotButton="0" quotePrefix="0" xfId="0">
      <alignment horizontal="center" vertical="center"/>
    </xf>
    <xf numFmtId="0" fontId="5" fillId="15" borderId="2" applyAlignment="1" pivotButton="0" quotePrefix="0" xfId="0">
      <alignment horizontal="center" vertical="center"/>
    </xf>
    <xf numFmtId="0" fontId="2" fillId="3" borderId="20" applyAlignment="1" pivotButton="0" quotePrefix="0" xfId="0">
      <alignment horizontal="center" vertical="center"/>
    </xf>
    <xf numFmtId="0" fontId="2" fillId="3" borderId="4" applyAlignment="1" pivotButton="0" quotePrefix="0" xfId="0">
      <alignment horizontal="center" vertical="center"/>
    </xf>
    <xf numFmtId="0" fontId="2" fillId="3" borderId="5" applyAlignment="1" pivotButton="0" quotePrefix="0" xfId="0">
      <alignment horizontal="center" vertical="center"/>
    </xf>
    <xf numFmtId="0" fontId="2" fillId="4" borderId="3" applyAlignment="1" pivotButton="0" quotePrefix="0" xfId="0">
      <alignment horizontal="center" vertical="center"/>
    </xf>
    <xf numFmtId="0" fontId="2" fillId="4" borderId="4" applyAlignment="1" pivotButton="0" quotePrefix="0" xfId="0">
      <alignment horizontal="center" vertical="center"/>
    </xf>
    <xf numFmtId="0" fontId="2" fillId="4" borderId="5" applyAlignment="1" pivotButton="0" quotePrefix="0" xfId="0">
      <alignment horizontal="center" vertical="center"/>
    </xf>
    <xf numFmtId="0" fontId="2" fillId="5" borderId="3" applyAlignment="1" pivotButton="0" quotePrefix="0" xfId="0">
      <alignment horizontal="center" vertical="center"/>
    </xf>
    <xf numFmtId="0" fontId="2" fillId="5" borderId="4" applyAlignment="1" pivotButton="0" quotePrefix="0" xfId="0">
      <alignment horizontal="center" vertical="center"/>
    </xf>
    <xf numFmtId="0" fontId="2" fillId="5" borderId="5" applyAlignment="1" pivotButton="0" quotePrefix="0" xfId="0">
      <alignment horizontal="center" vertical="center"/>
    </xf>
    <xf numFmtId="0" fontId="2" fillId="6" borderId="3" applyAlignment="1" pivotButton="0" quotePrefix="0" xfId="0">
      <alignment horizontal="center" vertical="center"/>
    </xf>
    <xf numFmtId="0" fontId="2" fillId="6" borderId="4" applyAlignment="1" pivotButton="0" quotePrefix="0" xfId="0">
      <alignment horizontal="center" vertical="center"/>
    </xf>
    <xf numFmtId="0" fontId="2" fillId="6" borderId="5" applyAlignment="1" pivotButton="0" quotePrefix="0" xfId="0">
      <alignment horizontal="center" vertical="center"/>
    </xf>
    <xf numFmtId="0" fontId="2" fillId="8" borderId="3" applyAlignment="1" pivotButton="0" quotePrefix="0" xfId="0">
      <alignment horizontal="center" vertical="center"/>
    </xf>
    <xf numFmtId="0" fontId="2" fillId="8" borderId="5" applyAlignment="1" pivotButton="0" quotePrefix="0" xfId="0">
      <alignment horizontal="center" vertical="center"/>
    </xf>
    <xf numFmtId="0" fontId="2" fillId="3" borderId="22" applyAlignment="1" pivotButton="0" quotePrefix="0" xfId="0">
      <alignment horizontal="center" vertical="center"/>
    </xf>
    <xf numFmtId="0" fontId="2" fillId="3" borderId="13" applyAlignment="1" pivotButton="0" quotePrefix="0" xfId="0">
      <alignment horizontal="center" vertical="center"/>
    </xf>
    <xf numFmtId="0" fontId="2" fillId="4" borderId="10" applyAlignment="1" pivotButton="0" quotePrefix="0" xfId="0">
      <alignment horizontal="center" vertical="center"/>
    </xf>
    <xf numFmtId="0" fontId="2" fillId="4" borderId="11" applyAlignment="1" pivotButton="0" quotePrefix="0" xfId="0">
      <alignment horizontal="center" vertical="center"/>
    </xf>
    <xf numFmtId="0" fontId="2" fillId="4" borderId="13" applyAlignment="1" pivotButton="0" quotePrefix="0" xfId="0">
      <alignment horizontal="center" vertical="center"/>
    </xf>
    <xf numFmtId="0" fontId="2" fillId="5" borderId="10" applyAlignment="1" pivotButton="0" quotePrefix="0" xfId="0">
      <alignment horizontal="center" vertical="center"/>
    </xf>
    <xf numFmtId="0" fontId="2" fillId="5" borderId="11" applyAlignment="1" pivotButton="0" quotePrefix="0" xfId="0">
      <alignment horizontal="center" vertical="center"/>
    </xf>
    <xf numFmtId="0" fontId="2" fillId="5" borderId="13" applyAlignment="1" pivotButton="0" quotePrefix="0" xfId="0">
      <alignment horizontal="center" vertical="center"/>
    </xf>
    <xf numFmtId="0" fontId="2" fillId="5" borderId="21" applyAlignment="1" pivotButton="0" quotePrefix="0" xfId="0">
      <alignment horizontal="center" vertical="center"/>
    </xf>
    <xf numFmtId="0" fontId="2" fillId="5" borderId="12" applyAlignment="1" pivotButton="0" quotePrefix="0" xfId="0">
      <alignment horizontal="center" vertical="center"/>
    </xf>
    <xf numFmtId="0" fontId="5" fillId="16" borderId="1" applyAlignment="1" pivotButton="0" quotePrefix="0" xfId="0">
      <alignment horizontal="center" vertical="center"/>
    </xf>
    <xf numFmtId="0" fontId="9" fillId="9" borderId="15" applyAlignment="1" pivotButton="0" quotePrefix="0" xfId="0">
      <alignment horizontal="center" vertical="center"/>
    </xf>
    <xf numFmtId="0" fontId="10" fillId="10" borderId="1" applyAlignment="1" pivotButton="0" quotePrefix="0" xfId="0">
      <alignment horizontal="center" vertical="center"/>
    </xf>
    <xf numFmtId="0" fontId="10" fillId="11" borderId="1" applyAlignment="1" pivotButton="0" quotePrefix="0" xfId="0">
      <alignment horizontal="center" vertical="center"/>
    </xf>
    <xf numFmtId="0" fontId="10" fillId="12" borderId="1" applyAlignment="1" pivotButton="0" quotePrefix="0" xfId="0">
      <alignment horizontal="center" vertical="center"/>
    </xf>
    <xf numFmtId="0" fontId="10" fillId="13" borderId="1" applyAlignment="1" pivotButton="0" quotePrefix="0" xfId="0">
      <alignment horizontal="center" vertical="center"/>
    </xf>
    <xf numFmtId="0" fontId="10" fillId="15" borderId="1" applyAlignment="1" pivotButton="0" quotePrefix="0" xfId="0">
      <alignment horizontal="center" vertical="center"/>
    </xf>
    <xf numFmtId="0" fontId="7" fillId="2" borderId="16" applyAlignment="1" pivotButton="0" quotePrefix="0" xfId="0">
      <alignment horizontal="center" vertical="center"/>
    </xf>
    <xf numFmtId="0" fontId="7" fillId="2" borderId="17" applyAlignment="1" pivotButton="0" quotePrefix="0" xfId="0">
      <alignment horizontal="center" vertical="center"/>
    </xf>
    <xf numFmtId="0" fontId="8" fillId="3" borderId="10" applyAlignment="1" pivotButton="0" quotePrefix="0" xfId="0">
      <alignment horizontal="center" vertical="center"/>
    </xf>
    <xf numFmtId="0" fontId="8" fillId="3" borderId="22" applyAlignment="1" pivotButton="0" quotePrefix="0" xfId="0">
      <alignment horizontal="center" vertical="center"/>
    </xf>
    <xf numFmtId="0" fontId="8" fillId="3" borderId="11" applyAlignment="1" pivotButton="0" quotePrefix="0" xfId="0">
      <alignment horizontal="center" vertical="center"/>
    </xf>
    <xf numFmtId="0" fontId="8" fillId="3" borderId="13" applyAlignment="1" pivotButton="0" quotePrefix="0" xfId="0">
      <alignment horizontal="center" vertical="center"/>
    </xf>
    <xf numFmtId="0" fontId="8" fillId="4" borderId="10" applyAlignment="1" pivotButton="0" quotePrefix="0" xfId="0">
      <alignment horizontal="center" vertical="center"/>
    </xf>
    <xf numFmtId="0" fontId="8" fillId="4" borderId="11" applyAlignment="1" pivotButton="0" quotePrefix="0" xfId="0">
      <alignment horizontal="center" vertical="center"/>
    </xf>
    <xf numFmtId="0" fontId="8" fillId="4" borderId="13" applyAlignment="1" pivotButton="0" quotePrefix="0" xfId="0">
      <alignment horizontal="center" vertical="center"/>
    </xf>
    <xf numFmtId="0" fontId="8" fillId="5" borderId="10" applyAlignment="1" pivotButton="0" quotePrefix="0" xfId="0">
      <alignment horizontal="center" vertical="center"/>
    </xf>
    <xf numFmtId="0" fontId="8" fillId="5" borderId="11" applyAlignment="1" pivotButton="0" quotePrefix="0" xfId="0">
      <alignment horizontal="center" vertical="center"/>
    </xf>
    <xf numFmtId="0" fontId="8" fillId="5" borderId="13" applyAlignment="1" pivotButton="0" quotePrefix="0" xfId="0">
      <alignment horizontal="center" vertical="center"/>
    </xf>
    <xf numFmtId="0" fontId="8" fillId="6" borderId="10" applyAlignment="1" pivotButton="0" quotePrefix="0" xfId="0">
      <alignment horizontal="center" vertical="center"/>
    </xf>
    <xf numFmtId="0" fontId="8" fillId="6" borderId="11" applyAlignment="1" pivotButton="0" quotePrefix="0" xfId="0">
      <alignment horizontal="center" vertical="center"/>
    </xf>
    <xf numFmtId="0" fontId="8" fillId="6" borderId="13" applyAlignment="1" pivotButton="0" quotePrefix="0" xfId="0">
      <alignment horizontal="center" vertical="center"/>
    </xf>
    <xf numFmtId="0" fontId="8" fillId="8" borderId="10" applyAlignment="1" pivotButton="0" quotePrefix="0" xfId="0">
      <alignment horizontal="center" vertical="center"/>
    </xf>
    <xf numFmtId="0" fontId="8" fillId="8" borderId="13" applyAlignment="1" pivotButton="0" quotePrefix="0" xfId="0">
      <alignment horizontal="center" vertical="center"/>
    </xf>
    <xf numFmtId="0" fontId="8" fillId="3" borderId="12" applyAlignment="1" pivotButton="0" quotePrefix="0" xfId="0">
      <alignment horizontal="center" vertical="center"/>
    </xf>
    <xf numFmtId="0" fontId="8" fillId="5" borderId="21" applyAlignment="1" pivotButton="0" quotePrefix="0" xfId="0">
      <alignment horizontal="center" vertical="center"/>
    </xf>
    <xf numFmtId="0" fontId="8" fillId="5" borderId="12" applyAlignment="1" pivotButton="0" quotePrefix="0" xfId="0">
      <alignment horizontal="center" vertical="center"/>
    </xf>
    <xf numFmtId="0" fontId="1" fillId="2" borderId="15" applyAlignment="1" pivotButton="0" quotePrefix="0" xfId="0">
      <alignment horizontal="center" vertical="center"/>
    </xf>
    <xf numFmtId="0" fontId="0" fillId="0" borderId="17" pivotButton="0" quotePrefix="0" xfId="0"/>
    <xf numFmtId="0" fontId="2" fillId="3" borderId="31" applyAlignment="1" pivotButton="0" quotePrefix="0" xfId="0">
      <alignment horizontal="center" vertical="center"/>
    </xf>
    <xf numFmtId="0" fontId="0" fillId="0" borderId="7" pivotButton="0" quotePrefix="0" xfId="0"/>
    <xf numFmtId="0" fontId="0" fillId="0" borderId="19" pivotButton="0" quotePrefix="0" xfId="0"/>
    <xf numFmtId="0" fontId="2" fillId="4" borderId="33" applyAlignment="1" pivotButton="0" quotePrefix="0" xfId="0">
      <alignment horizontal="center" vertical="center"/>
    </xf>
    <xf numFmtId="0" fontId="2" fillId="5" borderId="33" applyAlignment="1" pivotButton="0" quotePrefix="0" xfId="0">
      <alignment horizontal="center" vertical="center"/>
    </xf>
    <xf numFmtId="0" fontId="2" fillId="6" borderId="1" applyAlignment="1" pivotButton="0" quotePrefix="0" xfId="0">
      <alignment horizontal="center" vertical="center"/>
    </xf>
    <xf numFmtId="0" fontId="0" fillId="0" borderId="11" pivotButton="0" quotePrefix="0" xfId="0"/>
    <xf numFmtId="0" fontId="0" fillId="0" borderId="13" pivotButton="0" quotePrefix="0" xfId="0"/>
    <xf numFmtId="0" fontId="2" fillId="7" borderId="1" applyAlignment="1" pivotButton="0" quotePrefix="0" xfId="0">
      <alignment horizontal="center" vertical="center"/>
    </xf>
    <xf numFmtId="0" fontId="2" fillId="8" borderId="1" applyAlignment="1" pivotButton="0" quotePrefix="0" xfId="0">
      <alignment horizontal="center" vertical="center"/>
    </xf>
    <xf numFmtId="0" fontId="2" fillId="3" borderId="9" applyAlignment="1" pivotButton="0" quotePrefix="0" xfId="0">
      <alignment horizontal="center" vertical="center"/>
    </xf>
    <xf numFmtId="0" fontId="0" fillId="0" borderId="12" pivotButton="0" quotePrefix="0" xfId="0"/>
    <xf numFmtId="0" fontId="2" fillId="5" borderId="26" applyAlignment="1" pivotButton="0" quotePrefix="0" xfId="0">
      <alignment horizontal="center" vertical="center"/>
    </xf>
    <xf numFmtId="0" fontId="0" fillId="0" borderId="8" pivotButton="0" quotePrefix="0" xfId="0"/>
    <xf numFmtId="0" fontId="2" fillId="3" borderId="34" applyAlignment="1" pivotButton="0" quotePrefix="0" xfId="0">
      <alignment horizontal="center" vertical="center"/>
    </xf>
    <xf numFmtId="0" fontId="0" fillId="0" borderId="4" pivotButton="0" quotePrefix="0" xfId="0"/>
    <xf numFmtId="0" fontId="0" fillId="0" borderId="5" pivotButton="0" quotePrefix="0" xfId="0"/>
    <xf numFmtId="0" fontId="2" fillId="4" borderId="2" applyAlignment="1" pivotButton="0" quotePrefix="0" xfId="0">
      <alignment horizontal="center" vertical="center"/>
    </xf>
    <xf numFmtId="0" fontId="2" fillId="5" borderId="2" applyAlignment="1" pivotButton="0" quotePrefix="0" xfId="0">
      <alignment horizontal="center" vertical="center"/>
    </xf>
    <xf numFmtId="0" fontId="2" fillId="6" borderId="2" applyAlignment="1" pivotButton="0" quotePrefix="0" xfId="0">
      <alignment horizontal="center" vertical="center"/>
    </xf>
    <xf numFmtId="0" fontId="2" fillId="8" borderId="2" applyAlignment="1" pivotButton="0" quotePrefix="0" xfId="0">
      <alignment horizontal="center" vertical="center"/>
    </xf>
    <xf numFmtId="0" fontId="2" fillId="3" borderId="2" applyAlignment="1" pivotButton="0" quotePrefix="0" xfId="0">
      <alignment horizontal="center" vertical="center"/>
    </xf>
    <xf numFmtId="0" fontId="2" fillId="3" borderId="36" applyAlignment="1" pivotButton="0" quotePrefix="0" xfId="0">
      <alignment horizontal="center" vertical="center"/>
    </xf>
    <xf numFmtId="0" fontId="2" fillId="4" borderId="1" applyAlignment="1" pivotButton="0" quotePrefix="0" xfId="0">
      <alignment horizontal="center" vertical="center"/>
    </xf>
    <xf numFmtId="0" fontId="2" fillId="5" borderId="1" applyAlignment="1" pivotButton="0" quotePrefix="0" xfId="0">
      <alignment horizontal="center" vertical="center"/>
    </xf>
    <xf numFmtId="0" fontId="2" fillId="5" borderId="35" applyAlignment="1" pivotButton="0" quotePrefix="0" xfId="0">
      <alignment horizontal="center" vertical="center"/>
    </xf>
    <xf numFmtId="0" fontId="7" fillId="2" borderId="15" applyAlignment="1" pivotButton="0" quotePrefix="0" xfId="0">
      <alignment horizontal="center" vertical="center"/>
    </xf>
    <xf numFmtId="0" fontId="8" fillId="3" borderId="36" applyAlignment="1" pivotButton="0" quotePrefix="0" xfId="0">
      <alignment horizontal="center" vertical="center"/>
    </xf>
    <xf numFmtId="0" fontId="8" fillId="4" borderId="1" applyAlignment="1" pivotButton="0" quotePrefix="0" xfId="0">
      <alignment horizontal="center" vertical="center"/>
    </xf>
    <xf numFmtId="0" fontId="8" fillId="5" borderId="1" applyAlignment="1" pivotButton="0" quotePrefix="0" xfId="0">
      <alignment horizontal="center" vertical="center"/>
    </xf>
    <xf numFmtId="0" fontId="8" fillId="6" borderId="1" applyAlignment="1" pivotButton="0" quotePrefix="0" xfId="0">
      <alignment horizontal="center" vertical="center"/>
    </xf>
    <xf numFmtId="0" fontId="8" fillId="8" borderId="1" applyAlignment="1" pivotButton="0" quotePrefix="0" xfId="0">
      <alignment horizontal="center" vertical="center"/>
    </xf>
    <xf numFmtId="0" fontId="8" fillId="3" borderId="9" applyAlignment="1" pivotButton="0" quotePrefix="0" xfId="0">
      <alignment horizontal="center" vertical="center"/>
    </xf>
    <xf numFmtId="0" fontId="8" fillId="5" borderId="35" applyAlignment="1" pivotButton="0" quotePrefix="0" xfId="0">
      <alignment horizontal="center" vertical="center"/>
    </xf>
    <xf numFmtId="0" fontId="5" fillId="14" borderId="0" applyAlignment="1" pivotButton="0" quotePrefix="0" xfId="0">
      <alignment horizontal="center" vertical="center"/>
    </xf>
    <xf numFmtId="0" fontId="0" fillId="0" borderId="37" pivotButton="0" quotePrefix="0" xfId="0"/>
    <xf numFmtId="0" fontId="8" fillId="17" borderId="39" applyAlignment="1" pivotButton="0" quotePrefix="0" xfId="0">
      <alignment vertical="top" wrapText="1"/>
    </xf>
    <xf numFmtId="0" fontId="0" fillId="0" borderId="40" applyAlignment="1" pivotButton="0" quotePrefix="0" xfId="0">
      <alignment vertical="top" wrapText="1"/>
    </xf>
    <xf numFmtId="0" fontId="0" fillId="0" borderId="41" applyAlignment="1" pivotButton="0" quotePrefix="0" xfId="0">
      <alignment vertical="top" wrapText="1"/>
    </xf>
    <xf numFmtId="0" fontId="8" fillId="18" borderId="42" applyAlignment="1" pivotButton="0" quotePrefix="0" xfId="0">
      <alignment vertical="top" wrapText="1"/>
    </xf>
    <xf numFmtId="0" fontId="0" fillId="0" borderId="27" applyAlignment="1" pivotButton="0" quotePrefix="0" xfId="0">
      <alignment vertical="top" wrapText="1"/>
    </xf>
    <xf numFmtId="0" fontId="11" fillId="9" borderId="15" applyAlignment="1" pivotButton="0" quotePrefix="0" xfId="0">
      <alignment vertical="top" wrapText="1"/>
    </xf>
    <xf numFmtId="0" fontId="8" fillId="0" borderId="15" applyAlignment="1" pivotButton="0" quotePrefix="0" xfId="0">
      <alignment vertical="top" wrapText="1"/>
    </xf>
    <xf numFmtId="0" fontId="12" fillId="0" borderId="15" applyAlignment="1" pivotButton="0" quotePrefix="0" xfId="0">
      <alignment vertical="top" wrapText="1"/>
    </xf>
    <xf numFmtId="0" fontId="0" fillId="0" borderId="40" pivotButton="0" quotePrefix="0" xfId="0"/>
    <xf numFmtId="0" fontId="0" fillId="0" borderId="41" pivotButton="0" quotePrefix="0" xfId="0"/>
    <xf numFmtId="0" fontId="0" fillId="0" borderId="27" pivotButton="0" quotePrefix="0" xfId="0"/>
    <xf numFmtId="0" fontId="13" fillId="0" borderId="2" applyAlignment="1" pivotButton="0" quotePrefix="0" xfId="0">
      <alignment vertical="center"/>
    </xf>
    <xf numFmtId="0" fontId="5" fillId="0" borderId="2" applyAlignment="1" pivotButton="0" quotePrefix="0" xfId="0">
      <alignment vertical="center"/>
    </xf>
    <xf numFmtId="0" fontId="14" fillId="0" borderId="2" applyAlignment="1" pivotButton="0" quotePrefix="0" xfId="0">
      <alignment vertical="center"/>
    </xf>
    <xf numFmtId="0" fontId="15" fillId="0" borderId="2" applyAlignment="1" pivotButton="0" quotePrefix="0" xfId="0">
      <alignment horizontal="left" vertical="center"/>
    </xf>
    <xf numFmtId="0" fontId="15" fillId="0" borderId="2" applyAlignment="1" pivotButton="0" quotePrefix="0" xfId="0">
      <alignment vertical="center"/>
    </xf>
    <xf numFmtId="0" fontId="16" fillId="0" borderId="15" applyAlignment="1" pivotButton="0" quotePrefix="0" xfId="0">
      <alignment horizontal="center" vertical="center"/>
    </xf>
    <xf numFmtId="0" fontId="16" fillId="0" borderId="44" applyAlignment="1" pivotButton="0" quotePrefix="0" xfId="0">
      <alignment horizontal="center" vertical="center"/>
    </xf>
    <xf numFmtId="0" fontId="11" fillId="0" borderId="15" applyAlignment="1" pivotButton="0" quotePrefix="0" xfId="0">
      <alignment horizontal="center" vertical="center"/>
    </xf>
    <xf numFmtId="0" fontId="8" fillId="0" borderId="15" applyAlignment="1" pivotButton="0" quotePrefix="0" xfId="0">
      <alignment vertical="center"/>
    </xf>
    <xf numFmtId="0" fontId="8" fillId="0" borderId="44" applyAlignment="1" pivotButton="0" quotePrefix="0" xfId="0">
      <alignment vertical="center"/>
    </xf>
    <xf numFmtId="0" fontId="0" fillId="0" borderId="44" pivotButton="0" quotePrefix="0" xfId="0"/>
    <xf numFmtId="0" fontId="17" fillId="0" borderId="44" applyAlignment="1" pivotButton="0" quotePrefix="0" xfId="0">
      <alignment horizontal="center" vertical="center"/>
    </xf>
    <xf numFmtId="0" fontId="0" fillId="0" borderId="46" pivotButton="0" quotePrefix="0" xfId="0"/>
    <xf numFmtId="0" fontId="0" fillId="0" borderId="47" pivotButton="0" quotePrefix="0" xfId="0"/>
    <xf numFmtId="0" fontId="18" fillId="0" borderId="0" pivotButton="0" quotePrefix="0" xfId="0"/>
    <xf numFmtId="0" fontId="8" fillId="0" borderId="48" applyAlignment="1" pivotButton="0" quotePrefix="0" xfId="0">
      <alignment vertical="center"/>
    </xf>
    <xf numFmtId="0" fontId="0" fillId="0" borderId="48" pivotButton="0" quotePrefix="0" xfId="0"/>
    <xf numFmtId="0" fontId="16" fillId="0" borderId="48" applyAlignment="1" pivotButton="0" quotePrefix="0" xfId="0">
      <alignment horizontal="center" vertical="center"/>
    </xf>
    <xf numFmtId="0" fontId="19" fillId="2" borderId="15" applyAlignment="1" pivotButton="0" quotePrefix="0" xfId="0">
      <alignment horizontal="center" vertical="center"/>
    </xf>
    <xf numFmtId="0" fontId="20" fillId="3" borderId="31" applyAlignment="1" pivotButton="0" quotePrefix="0" xfId="0">
      <alignment horizontal="center" vertical="center"/>
    </xf>
    <xf numFmtId="0" fontId="20" fillId="4" borderId="33" applyAlignment="1" pivotButton="0" quotePrefix="0" xfId="0">
      <alignment horizontal="center" vertical="center"/>
    </xf>
    <xf numFmtId="0" fontId="20" fillId="5" borderId="33" applyAlignment="1" pivotButton="0" quotePrefix="0" xfId="0">
      <alignment horizontal="center" vertical="center"/>
    </xf>
    <xf numFmtId="0" fontId="20" fillId="6" borderId="1" applyAlignment="1" pivotButton="0" quotePrefix="0" xfId="0">
      <alignment horizontal="center" vertical="center"/>
    </xf>
    <xf numFmtId="0" fontId="20" fillId="7" borderId="1" applyAlignment="1" pivotButton="0" quotePrefix="0" xfId="0">
      <alignment horizontal="center" vertical="center"/>
    </xf>
    <xf numFmtId="0" fontId="20" fillId="8" borderId="1" applyAlignment="1" pivotButton="0" quotePrefix="0" xfId="0">
      <alignment horizontal="center" vertical="center"/>
    </xf>
    <xf numFmtId="0" fontId="20" fillId="3" borderId="9" applyAlignment="1" pivotButton="0" quotePrefix="0" xfId="0">
      <alignment horizontal="center" vertical="center"/>
    </xf>
    <xf numFmtId="0" fontId="20" fillId="5" borderId="26" applyAlignment="1" pivotButton="0" quotePrefix="0" xfId="0">
      <alignment horizontal="center" vertical="center"/>
    </xf>
    <xf numFmtId="0" fontId="21" fillId="9" borderId="15" applyAlignment="1" pivotButton="0" quotePrefix="0" xfId="0">
      <alignment horizontal="center" vertical="center"/>
    </xf>
    <xf numFmtId="0" fontId="22" fillId="9" borderId="15" applyAlignment="1" pivotButton="0" quotePrefix="0" xfId="0">
      <alignment horizontal="center" vertical="center"/>
    </xf>
    <xf numFmtId="0" fontId="23" fillId="10" borderId="1" applyAlignment="1" pivotButton="0" quotePrefix="0" xfId="0">
      <alignment horizontal="center" vertical="center"/>
    </xf>
    <xf numFmtId="0" fontId="23" fillId="11" borderId="1" applyAlignment="1" pivotButton="0" quotePrefix="0" xfId="0">
      <alignment horizontal="center" vertical="center"/>
    </xf>
    <xf numFmtId="0" fontId="23" fillId="12" borderId="1" applyAlignment="1" pivotButton="0" quotePrefix="0" xfId="0">
      <alignment horizontal="center" vertical="center"/>
    </xf>
    <xf numFmtId="0" fontId="23" fillId="13" borderId="1" applyAlignment="1" pivotButton="0" quotePrefix="0" xfId="0">
      <alignment horizontal="center" vertical="center"/>
    </xf>
    <xf numFmtId="0" fontId="23" fillId="14" borderId="1" applyAlignment="1" pivotButton="0" quotePrefix="0" xfId="0">
      <alignment horizontal="center" vertical="center"/>
    </xf>
    <xf numFmtId="0" fontId="23" fillId="15" borderId="1" applyAlignment="1" pivotButton="0" quotePrefix="0" xfId="0">
      <alignment horizontal="center" vertical="center"/>
    </xf>
    <xf numFmtId="0" fontId="23" fillId="10" borderId="9" applyAlignment="1" pivotButton="0" quotePrefix="0" xfId="0">
      <alignment horizontal="center" vertical="center"/>
    </xf>
    <xf numFmtId="0" fontId="20" fillId="17" borderId="39" applyAlignment="1" pivotButton="0" quotePrefix="0" xfId="0">
      <alignment vertical="top" wrapText="1"/>
    </xf>
    <xf numFmtId="0" fontId="20" fillId="18" borderId="42" applyAlignment="1" pivotButton="0" quotePrefix="0" xfId="0">
      <alignment vertical="top" wrapText="1"/>
    </xf>
    <xf numFmtId="0" fontId="21" fillId="9" borderId="15" applyAlignment="1" pivotButton="0" quotePrefix="0" xfId="0">
      <alignment vertical="top" wrapText="1"/>
    </xf>
    <xf numFmtId="0" fontId="20" fillId="0" borderId="15" applyAlignment="1" pivotButton="0" quotePrefix="0" xfId="0">
      <alignment vertical="top" wrapText="1"/>
    </xf>
    <xf numFmtId="0" fontId="24" fillId="0" borderId="15" applyAlignment="1" pivotButton="0" quotePrefix="0" xfId="0">
      <alignment vertical="top" wrapText="1"/>
    </xf>
    <xf numFmtId="0" fontId="20" fillId="3" borderId="34" applyAlignment="1" pivotButton="0" quotePrefix="0" xfId="0">
      <alignment horizontal="center" vertical="center"/>
    </xf>
    <xf numFmtId="0" fontId="20" fillId="4" borderId="2" applyAlignment="1" pivotButton="0" quotePrefix="0" xfId="0">
      <alignment horizontal="center" vertical="center"/>
    </xf>
    <xf numFmtId="0" fontId="20" fillId="5" borderId="2" applyAlignment="1" pivotButton="0" quotePrefix="0" xfId="0">
      <alignment horizontal="center" vertical="center"/>
    </xf>
    <xf numFmtId="0" fontId="20" fillId="6" borderId="2" applyAlignment="1" pivotButton="0" quotePrefix="0" xfId="0">
      <alignment horizontal="center" vertical="center"/>
    </xf>
    <xf numFmtId="0" fontId="20" fillId="8" borderId="2" applyAlignment="1" pivotButton="0" quotePrefix="0" xfId="0">
      <alignment horizontal="center" vertical="center"/>
    </xf>
    <xf numFmtId="0" fontId="20" fillId="3" borderId="2" applyAlignment="1" pivotButton="0" quotePrefix="0" xfId="0">
      <alignment horizontal="center" vertical="center"/>
    </xf>
    <xf numFmtId="0" fontId="23" fillId="10" borderId="2" applyAlignment="1" pivotButton="0" quotePrefix="0" xfId="0">
      <alignment horizontal="center" vertical="center"/>
    </xf>
    <xf numFmtId="0" fontId="23" fillId="11" borderId="2" applyAlignment="1" pivotButton="0" quotePrefix="0" xfId="0">
      <alignment horizontal="center" vertical="center"/>
    </xf>
    <xf numFmtId="0" fontId="23" fillId="12" borderId="2" applyAlignment="1" pivotButton="0" quotePrefix="0" xfId="0">
      <alignment horizontal="center" vertical="center"/>
    </xf>
    <xf numFmtId="0" fontId="23" fillId="13" borderId="2" applyAlignment="1" pivotButton="0" quotePrefix="0" xfId="0">
      <alignment horizontal="center" vertical="center"/>
    </xf>
    <xf numFmtId="0" fontId="20" fillId="11" borderId="2" applyAlignment="1" pivotButton="0" quotePrefix="0" xfId="0">
      <alignment horizontal="center" vertical="center"/>
    </xf>
    <xf numFmtId="0" fontId="23" fillId="15" borderId="2" applyAlignment="1" pivotButton="0" quotePrefix="0" xfId="0">
      <alignment horizontal="center" vertical="center"/>
    </xf>
    <xf numFmtId="0" fontId="20" fillId="3" borderId="36" applyAlignment="1" pivotButton="0" quotePrefix="0" xfId="0">
      <alignment horizontal="center" vertical="center"/>
    </xf>
    <xf numFmtId="0" fontId="20" fillId="4" borderId="1" applyAlignment="1" pivotButton="0" quotePrefix="0" xfId="0">
      <alignment horizontal="center" vertical="center"/>
    </xf>
    <xf numFmtId="0" fontId="20" fillId="5" borderId="1" applyAlignment="1" pivotButton="0" quotePrefix="0" xfId="0">
      <alignment horizontal="center" vertical="center"/>
    </xf>
    <xf numFmtId="0" fontId="20" fillId="5" borderId="35" applyAlignment="1" pivotButton="0" quotePrefix="0" xfId="0">
      <alignment horizontal="center" vertical="center"/>
    </xf>
    <xf numFmtId="0" fontId="25" fillId="0" borderId="37" pivotButton="0" quotePrefix="0" xfId="0"/>
    <xf numFmtId="0" fontId="25" fillId="0" borderId="12" pivotButton="0" quotePrefix="0" xfId="0"/>
    <xf numFmtId="0" fontId="25" fillId="0" borderId="11" pivotButton="0" quotePrefix="0" xfId="0"/>
    <xf numFmtId="0" fontId="23" fillId="14" borderId="0" applyAlignment="1" pivotButton="0" quotePrefix="0" xfId="0">
      <alignment horizontal="center" vertical="center"/>
    </xf>
    <xf numFmtId="0" fontId="23" fillId="16" borderId="1" applyAlignment="1" pivotButton="0" quotePrefix="0" xfId="0">
      <alignment horizontal="center" vertical="center"/>
    </xf>
    <xf numFmtId="0" fontId="26" fillId="0" borderId="2" applyAlignment="1" pivotButton="0" quotePrefix="0" xfId="0">
      <alignment vertical="center"/>
    </xf>
    <xf numFmtId="0" fontId="23" fillId="0" borderId="2" applyAlignment="1" pivotButton="0" quotePrefix="0" xfId="0">
      <alignment vertical="center"/>
    </xf>
    <xf numFmtId="0" fontId="25" fillId="0" borderId="0" pivotButton="0" quotePrefix="0" xfId="0"/>
    <xf numFmtId="0" fontId="27" fillId="0" borderId="2" applyAlignment="1" pivotButton="0" quotePrefix="0" xfId="0">
      <alignment vertical="center"/>
    </xf>
    <xf numFmtId="0" fontId="28" fillId="0" borderId="2" applyAlignment="1" pivotButton="0" quotePrefix="0" xfId="0">
      <alignment horizontal="left" vertical="center"/>
    </xf>
    <xf numFmtId="0" fontId="28" fillId="0" borderId="2" applyAlignment="1" pivotButton="0" quotePrefix="0" xfId="0">
      <alignment vertical="center"/>
    </xf>
    <xf numFmtId="0" fontId="29" fillId="0" borderId="15" applyAlignment="1" pivotButton="0" quotePrefix="0" xfId="0">
      <alignment horizontal="center" vertical="center"/>
    </xf>
    <xf numFmtId="0" fontId="29" fillId="0" borderId="44" applyAlignment="1" pivotButton="0" quotePrefix="0" xfId="0">
      <alignment horizontal="center" vertical="center"/>
    </xf>
    <xf numFmtId="0" fontId="21" fillId="0" borderId="15" applyAlignment="1" pivotButton="0" quotePrefix="0" xfId="0">
      <alignment horizontal="center" vertical="center"/>
    </xf>
    <xf numFmtId="0" fontId="20" fillId="0" borderId="15" applyAlignment="1" pivotButton="0" quotePrefix="0" xfId="0">
      <alignment vertical="center"/>
    </xf>
    <xf numFmtId="0" fontId="20" fillId="0" borderId="44" applyAlignment="1" pivotButton="0" quotePrefix="0" xfId="0">
      <alignment vertical="center"/>
    </xf>
    <xf numFmtId="0" fontId="25" fillId="0" borderId="44" pivotButton="0" quotePrefix="0" xfId="0"/>
    <xf numFmtId="0" fontId="30" fillId="0" borderId="44" applyAlignment="1" pivotButton="0" quotePrefix="0" xfId="0">
      <alignment horizontal="center" vertical="center"/>
    </xf>
    <xf numFmtId="0" fontId="20" fillId="0" borderId="48" applyAlignment="1" pivotButton="0" quotePrefix="0" xfId="0">
      <alignment vertical="center"/>
    </xf>
    <xf numFmtId="0" fontId="25" fillId="0" borderId="48" pivotButton="0" quotePrefix="0" xfId="0"/>
    <xf numFmtId="0" fontId="31" fillId="0" borderId="0" pivotButton="0" quotePrefix="0" xfId="0"/>
    <xf numFmtId="0" fontId="29" fillId="0" borderId="48" applyAlignment="1" pivotButton="0" quotePrefix="0" xfId="0">
      <alignment horizontal="center" vertical="center"/>
    </xf>
    <xf numFmtId="0" fontId="32" fillId="0" borderId="15" applyAlignment="1" pivotButton="0" quotePrefix="0" xfId="0">
      <alignment horizontal="center" vertical="center"/>
    </xf>
    <xf numFmtId="0" fontId="33" fillId="0" borderId="0" applyAlignment="1" pivotButton="0" quotePrefix="0" xfId="0">
      <alignment horizontal="center" vertical="center"/>
    </xf>
    <xf numFmtId="0" fontId="20" fillId="0" borderId="0" applyAlignment="1" pivotButton="0" quotePrefix="0" xfId="0">
      <alignment vertical="center"/>
    </xf>
    <xf numFmtId="0" fontId="29" fillId="0" borderId="0" applyAlignment="1" pivotButton="0" quotePrefix="0" xfId="0">
      <alignment horizontal="center" vertical="center"/>
    </xf>
    <xf numFmtId="0" fontId="34" fillId="0" borderId="15" applyAlignment="1" pivotButton="0" quotePrefix="0" xfId="0">
      <alignment horizontal="center" vertical="center"/>
    </xf>
    <xf numFmtId="0" fontId="34" fillId="0" borderId="44" applyAlignment="1" pivotButton="0" quotePrefix="0" xfId="0">
      <alignment horizontal="center" vertical="center"/>
    </xf>
    <xf numFmtId="0" fontId="35" fillId="0" borderId="44" applyAlignment="1" pivotButton="0" quotePrefix="0" xfId="0">
      <alignment horizontal="center" vertical="center"/>
    </xf>
    <xf numFmtId="0" fontId="34" fillId="0" borderId="0" applyAlignment="1" pivotButton="0" quotePrefix="0" xfId="0">
      <alignment horizontal="center" vertical="center"/>
    </xf>
    <xf numFmtId="0" fontId="0" fillId="0" borderId="51" pivotButton="0" quotePrefix="0" xfId="0"/>
    <xf numFmtId="0" fontId="0" fillId="0" borderId="52" pivotButton="0" quotePrefix="0" xfId="0"/>
    <xf numFmtId="0" fontId="36" fillId="19" borderId="53" pivotButton="0" quotePrefix="0" xfId="0"/>
    <xf numFmtId="0" fontId="4" fillId="0" borderId="53" applyAlignment="1" pivotButton="0" quotePrefix="0" xfId="0">
      <alignment vertical="center"/>
    </xf>
    <xf numFmtId="0" fontId="37" fillId="0" borderId="53" applyAlignment="1" pivotButton="0" quotePrefix="0" xfId="0">
      <alignment vertical="center"/>
    </xf>
    <xf numFmtId="0" fontId="5" fillId="0" borderId="53" applyAlignment="1" pivotButton="0" quotePrefix="0" xfId="0">
      <alignment vertical="center"/>
    </xf>
    <xf numFmtId="0" fontId="4" fillId="0" borderId="53" pivotButton="0" quotePrefix="0" xfId="0"/>
    <xf numFmtId="0" fontId="38" fillId="0" borderId="53" pivotButton="0" quotePrefix="0" xfId="0"/>
    <xf numFmtId="0" fontId="9" fillId="0" borderId="15" applyAlignment="1" pivotButton="0" quotePrefix="0" xfId="0">
      <alignment horizontal="left" vertical="center" wrapText="1"/>
    </xf>
    <xf numFmtId="0" fontId="0" fillId="0" borderId="54" pivotButton="0" quotePrefix="0" xfId="0"/>
    <xf numFmtId="0" fontId="38" fillId="0" borderId="55" pivotButton="0" quotePrefix="0" xfId="0"/>
    <xf numFmtId="0" fontId="0" fillId="0" borderId="56" pivotButton="0" quotePrefix="0" xfId="0"/>
    <xf numFmtId="0" fontId="3" fillId="0" borderId="15" applyAlignment="1" pivotButton="0" quotePrefix="0" xfId="0">
      <alignment horizontal="center"/>
    </xf>
    <xf numFmtId="0" fontId="3" fillId="5" borderId="15" applyAlignment="1" pivotButton="0" quotePrefix="0" xfId="0">
      <alignment horizontal="left"/>
    </xf>
    <xf numFmtId="0" fontId="4" fillId="0" borderId="15" pivotButton="0" quotePrefix="0" xfId="0"/>
    <xf numFmtId="0" fontId="11" fillId="20" borderId="15" applyAlignment="1" pivotButton="0" quotePrefix="0" xfId="0">
      <alignment horizontal="left"/>
    </xf>
    <xf numFmtId="0" fontId="3" fillId="21" borderId="15" applyAlignment="1" pivotButton="0" quotePrefix="0" xfId="0">
      <alignment horizontal="left"/>
    </xf>
    <xf numFmtId="0" fontId="3" fillId="22" borderId="15" applyAlignment="1" pivotButton="0" quotePrefix="0" xfId="0">
      <alignment horizontal="left"/>
    </xf>
    <xf numFmtId="0" fontId="3" fillId="20" borderId="15" applyAlignment="1" pivotButton="0" quotePrefix="0" xfId="0">
      <alignment horizontal="left"/>
    </xf>
    <xf numFmtId="0" fontId="3" fillId="23" borderId="15" applyAlignment="1" pivotButton="0" quotePrefix="0" xfId="0">
      <alignment horizontal="left"/>
    </xf>
    <xf numFmtId="0" fontId="3" fillId="24" borderId="15" applyAlignment="1" pivotButton="0" quotePrefix="0" xfId="0">
      <alignment horizontal="left"/>
    </xf>
    <xf numFmtId="0" fontId="3" fillId="0" borderId="15" applyAlignment="1" pivotButton="0" quotePrefix="0" xfId="0">
      <alignment horizontal="left"/>
    </xf>
    <xf numFmtId="0" fontId="4" fillId="0" borderId="15" applyAlignment="1" pivotButton="0" quotePrefix="0" xfId="0">
      <alignment horizontal="left"/>
    </xf>
    <xf numFmtId="0" fontId="11" fillId="0" borderId="53" pivotButton="0" quotePrefix="0" xfId="0"/>
    <xf numFmtId="0" fontId="39" fillId="0" borderId="53" pivotButton="0" quotePrefix="0" xfId="0"/>
    <xf numFmtId="0" fontId="40" fillId="0" borderId="53" applyAlignment="1" pivotButton="0" quotePrefix="0" xfId="0">
      <alignment horizontal="left" vertical="center" wrapText="1"/>
    </xf>
    <xf numFmtId="0" fontId="41" fillId="0" borderId="53" applyAlignment="1" pivotButton="0" quotePrefix="0" xfId="0">
      <alignment vertical="center" wrapText="1"/>
    </xf>
    <xf numFmtId="0" fontId="42" fillId="0" borderId="53" applyAlignment="1" pivotButton="0" quotePrefix="0" xfId="0">
      <alignment horizontal="center" vertical="center" wrapText="1"/>
    </xf>
    <xf numFmtId="0" fontId="43" fillId="0" borderId="53" applyAlignment="1" pivotButton="0" quotePrefix="0" xfId="0">
      <alignment horizontal="center" vertical="center" wrapText="1"/>
    </xf>
    <xf numFmtId="0" fontId="44" fillId="0" borderId="53" applyAlignment="1" pivotButton="0" quotePrefix="0" xfId="0">
      <alignment horizontal="center" vertical="center" wrapText="1"/>
    </xf>
    <xf numFmtId="0" fontId="43" fillId="0" borderId="53" applyAlignment="1" pivotButton="0" quotePrefix="0" xfId="0">
      <alignment vertical="center" wrapText="1"/>
    </xf>
    <xf numFmtId="0" fontId="44" fillId="0" borderId="53" applyAlignment="1" pivotButton="0" quotePrefix="0" xfId="0">
      <alignment vertical="center" wrapText="1"/>
    </xf>
    <xf numFmtId="0" fontId="40" fillId="0" borderId="53" applyAlignment="1" pivotButton="0" quotePrefix="0" xfId="0">
      <alignment vertical="center" wrapText="1"/>
    </xf>
    <xf numFmtId="0" fontId="41" fillId="0" borderId="53" applyAlignment="1" pivotButton="0" quotePrefix="0" xfId="0">
      <alignment vertical="center"/>
    </xf>
    <xf numFmtId="0" fontId="40" fillId="0" borderId="44" applyAlignment="1" pivotButton="0" quotePrefix="0" xfId="0">
      <alignment horizontal="center" vertical="center" wrapText="1"/>
    </xf>
    <xf numFmtId="0" fontId="10" fillId="0" borderId="5" applyAlignment="1" pivotButton="0" quotePrefix="0" xfId="0">
      <alignment vertical="center" wrapText="1"/>
    </xf>
    <xf numFmtId="0" fontId="10" fillId="0" borderId="53" applyAlignment="1" pivotButton="0" quotePrefix="0" xfId="0">
      <alignment vertical="center" wrapText="1"/>
    </xf>
    <xf numFmtId="0" fontId="41" fillId="11" borderId="44" applyAlignment="1" pivotButton="0" quotePrefix="0" xfId="0">
      <alignment horizontal="center" vertical="center" wrapText="1"/>
    </xf>
    <xf numFmtId="0" fontId="41" fillId="11" borderId="44" applyAlignment="1" pivotButton="0" quotePrefix="0" xfId="0">
      <alignment vertical="center" wrapText="1"/>
    </xf>
    <xf numFmtId="0" fontId="0" fillId="0" borderId="57" pivotButton="0" quotePrefix="0" xfId="0"/>
    <xf numFmtId="0" fontId="0" fillId="0" borderId="58" pivotButton="0" quotePrefix="0" xfId="0"/>
    <xf numFmtId="0" fontId="41" fillId="13" borderId="44" applyAlignment="1" pivotButton="0" quotePrefix="0" xfId="0">
      <alignment horizontal="center" vertical="center" wrapText="1"/>
    </xf>
    <xf numFmtId="0" fontId="41" fillId="13" borderId="44" applyAlignment="1" pivotButton="0" quotePrefix="0" xfId="0">
      <alignment vertical="center" wrapText="1"/>
    </xf>
    <xf numFmtId="0" fontId="41" fillId="16" borderId="44" applyAlignment="1" pivotButton="0" quotePrefix="0" xfId="0">
      <alignment horizontal="center" vertical="center" wrapText="1"/>
    </xf>
    <xf numFmtId="0" fontId="41" fillId="16" borderId="44" applyAlignment="1" pivotButton="0" quotePrefix="0" xfId="0">
      <alignment vertical="center" wrapText="1"/>
    </xf>
    <xf numFmtId="0" fontId="41" fillId="25" borderId="44" applyAlignment="1" pivotButton="0" quotePrefix="0" xfId="0">
      <alignment horizontal="center" vertical="center" wrapText="1"/>
    </xf>
    <xf numFmtId="0" fontId="41" fillId="25" borderId="44" applyAlignment="1" pivotButton="0" quotePrefix="0" xfId="0">
      <alignment vertical="center" wrapText="1"/>
    </xf>
    <xf numFmtId="0" fontId="41" fillId="26" borderId="44" applyAlignment="1" pivotButton="0" quotePrefix="0" xfId="0">
      <alignment horizontal="center" vertical="center" wrapText="1"/>
    </xf>
    <xf numFmtId="0" fontId="41" fillId="26" borderId="44" applyAlignment="1" pivotButton="0" quotePrefix="0" xfId="0">
      <alignment vertical="center" wrapText="1"/>
    </xf>
    <xf numFmtId="0" fontId="10" fillId="0" borderId="59" applyAlignment="1" pivotButton="0" quotePrefix="0" xfId="0">
      <alignment vertical="center" wrapText="1"/>
    </xf>
    <xf numFmtId="0" fontId="10" fillId="0" borderId="53" applyAlignment="1" pivotButton="0" quotePrefix="0" xfId="0">
      <alignment wrapText="1"/>
    </xf>
    <xf numFmtId="0" fontId="40" fillId="0" borderId="15" applyAlignment="1" pivotButton="0" quotePrefix="0" xfId="0">
      <alignment horizontal="center" vertical="center"/>
    </xf>
    <xf numFmtId="0" fontId="10" fillId="0" borderId="53" applyAlignment="1" pivotButton="0" quotePrefix="0" xfId="0">
      <alignment vertical="center"/>
    </xf>
    <xf numFmtId="0" fontId="45" fillId="13" borderId="15" applyAlignment="1" pivotButton="0" quotePrefix="0" xfId="0">
      <alignment horizontal="left" vertical="center"/>
    </xf>
    <xf numFmtId="0" fontId="40" fillId="0" borderId="15" applyAlignment="1" pivotButton="0" quotePrefix="0" xfId="0">
      <alignment horizontal="left" vertical="center"/>
    </xf>
    <xf numFmtId="0" fontId="41" fillId="0" borderId="15" applyAlignment="1" pivotButton="0" quotePrefix="0" xfId="0">
      <alignment horizontal="left" vertical="center"/>
    </xf>
    <xf numFmtId="0" fontId="41" fillId="0" borderId="15" applyAlignment="1" pivotButton="0" quotePrefix="0" xfId="0">
      <alignment vertical="center"/>
    </xf>
    <xf numFmtId="0" fontId="44" fillId="0" borderId="15" applyAlignment="1" pivotButton="0" quotePrefix="0" xfId="0">
      <alignment vertical="center"/>
    </xf>
    <xf numFmtId="0" fontId="10" fillId="0" borderId="53" applyAlignment="1" pivotButton="0" quotePrefix="0" xfId="0">
      <alignment horizontal="center" vertical="center"/>
    </xf>
    <xf numFmtId="0" fontId="10" fillId="0" borderId="53" applyAlignment="1" pivotButton="0" quotePrefix="0" xfId="0">
      <alignment horizontal="left" vertical="center"/>
    </xf>
    <xf numFmtId="0" fontId="41" fillId="0" borderId="15" applyAlignment="1" pivotButton="0" quotePrefix="0" xfId="0">
      <alignment horizontal="center" vertical="center"/>
    </xf>
    <xf numFmtId="0" fontId="8" fillId="27" borderId="53" applyAlignment="1" pivotButton="0" quotePrefix="0" xfId="0">
      <alignment horizontal="center" vertical="center"/>
    </xf>
    <xf numFmtId="0" fontId="8" fillId="0" borderId="53" pivotButton="0" quotePrefix="0" xfId="0"/>
    <xf numFmtId="0" fontId="8" fillId="0" borderId="53" applyAlignment="1" pivotButton="0" quotePrefix="0" xfId="0">
      <alignment vertical="center"/>
    </xf>
    <xf numFmtId="14" fontId="8" fillId="0" borderId="53" applyAlignment="1" pivotButton="0" quotePrefix="0" xfId="0">
      <alignment horizontal="center"/>
    </xf>
    <xf numFmtId="0" fontId="46" fillId="0" borderId="53" applyAlignment="1" pivotButton="0" quotePrefix="0" xfId="0">
      <alignment vertical="center"/>
    </xf>
    <xf numFmtId="0" fontId="12" fillId="19" borderId="53" applyAlignment="1" pivotButton="0" quotePrefix="0" xfId="0">
      <alignment vertical="center"/>
    </xf>
    <xf numFmtId="14" fontId="8" fillId="0" borderId="53" pivotButton="0" quotePrefix="0" xfId="0"/>
    <xf numFmtId="14" fontId="47" fillId="0" borderId="53" applyAlignment="1" pivotButton="0" quotePrefix="0" xfId="0">
      <alignment horizontal="center" vertical="center"/>
    </xf>
    <xf numFmtId="0" fontId="47" fillId="0" borderId="53" applyAlignment="1" pivotButton="0" quotePrefix="0" xfId="0">
      <alignment vertical="center"/>
    </xf>
    <xf numFmtId="0" fontId="12" fillId="0" borderId="53" applyAlignment="1" pivotButton="0" quotePrefix="0" xfId="0">
      <alignment vertical="center"/>
    </xf>
    <xf numFmtId="0" fontId="8" fillId="0" borderId="53" applyAlignment="1" pivotButton="0" quotePrefix="0" xfId="0">
      <alignment horizontal="left" vertical="center"/>
    </xf>
    <xf numFmtId="14" fontId="8" fillId="0" borderId="53" applyAlignment="1" pivotButton="0" quotePrefix="0" xfId="0">
      <alignment vertical="center"/>
    </xf>
    <xf numFmtId="0" fontId="10" fillId="0" borderId="53" pivotButton="0" quotePrefix="0" xfId="0"/>
    <xf numFmtId="14" fontId="10" fillId="0" borderId="53" applyAlignment="1" pivotButton="0" quotePrefix="0" xfId="0">
      <alignment horizontal="center"/>
    </xf>
    <xf numFmtId="0" fontId="48" fillId="19" borderId="53" applyAlignment="1" pivotButton="0" quotePrefix="0" xfId="0">
      <alignment vertical="center"/>
    </xf>
    <xf numFmtId="14" fontId="10" fillId="0" borderId="53" pivotButton="0" quotePrefix="0" xfId="0"/>
    <xf numFmtId="14" fontId="46" fillId="0" borderId="53" applyAlignment="1" pivotButton="0" quotePrefix="0" xfId="0">
      <alignment horizontal="center" vertical="center"/>
    </xf>
    <xf numFmtId="0" fontId="48" fillId="0" borderId="53" applyAlignment="1" pivotButton="0" quotePrefix="0" xfId="0">
      <alignment vertical="center"/>
    </xf>
    <xf numFmtId="14" fontId="10" fillId="0" borderId="53" applyAlignment="1" pivotButton="0" quotePrefix="0" xfId="0">
      <alignment vertical="center"/>
    </xf>
    <xf numFmtId="0" fontId="0" fillId="0" borderId="64" pivotButton="0" quotePrefix="0" xfId="0"/>
    <xf numFmtId="0" fontId="49" fillId="0" borderId="63" applyAlignment="1" pivotButton="0" quotePrefix="0" xfId="0">
      <alignment vertical="center" wrapText="1"/>
    </xf>
    <xf numFmtId="0" fontId="50" fillId="0" borderId="63" applyAlignment="1" pivotButton="0" quotePrefix="0" xfId="0">
      <alignment horizontal="center" vertical="center" wrapText="1"/>
    </xf>
    <xf numFmtId="0" fontId="51" fillId="0" borderId="63" applyAlignment="1" pivotButton="0" quotePrefix="0" xfId="0">
      <alignment vertical="center" wrapText="1"/>
    </xf>
    <xf numFmtId="0" fontId="57" fillId="29" borderId="39" applyAlignment="1" pivotButton="0" quotePrefix="0" xfId="0">
      <alignment vertical="top" wrapText="1"/>
    </xf>
    <xf numFmtId="0" fontId="57" fillId="29" borderId="42" applyAlignment="1" pivotButton="0" quotePrefix="0" xfId="0">
      <alignment vertical="top" wrapText="1"/>
    </xf>
    <xf numFmtId="0" fontId="21" fillId="35" borderId="15" applyAlignment="1" pivotButton="0" quotePrefix="0" xfId="0">
      <alignment vertical="top" wrapText="1"/>
    </xf>
    <xf numFmtId="0" fontId="52" fillId="19" borderId="53" pivotButton="0" quotePrefix="0" xfId="0"/>
    <xf numFmtId="0" fontId="53" fillId="0" borderId="53" applyAlignment="1" pivotButton="0" quotePrefix="0" xfId="0">
      <alignment vertical="center"/>
    </xf>
    <xf numFmtId="0" fontId="3" fillId="28" borderId="15" applyAlignment="1" pivotButton="0" quotePrefix="0" xfId="0">
      <alignment horizontal="left"/>
    </xf>
    <xf numFmtId="0" fontId="11" fillId="28" borderId="15" applyAlignment="1" pivotButton="0" quotePrefix="0" xfId="0">
      <alignment horizontal="left"/>
    </xf>
    <xf numFmtId="0" fontId="55" fillId="29" borderId="15" applyAlignment="1" pivotButton="0" quotePrefix="0" xfId="0">
      <alignment horizontal="left"/>
    </xf>
    <xf numFmtId="0" fontId="3" fillId="30" borderId="15" applyAlignment="1" pivotButton="0" quotePrefix="0" xfId="0">
      <alignment horizontal="left"/>
    </xf>
    <xf numFmtId="0" fontId="3" fillId="31" borderId="15" applyAlignment="1" pivotButton="0" quotePrefix="0" xfId="0">
      <alignment horizontal="left"/>
    </xf>
    <xf numFmtId="0" fontId="3" fillId="32" borderId="15" applyAlignment="1" pivotButton="0" quotePrefix="0" xfId="0">
      <alignment horizontal="left"/>
    </xf>
    <xf numFmtId="0" fontId="3" fillId="33" borderId="15" applyAlignment="1" pivotButton="0" quotePrefix="0" xfId="0">
      <alignment horizontal="left"/>
    </xf>
    <xf numFmtId="0" fontId="3" fillId="34" borderId="15" applyAlignment="1" pivotButton="0" quotePrefix="0" xfId="0">
      <alignment horizontal="left"/>
    </xf>
    <xf numFmtId="0" fontId="54" fillId="0" borderId="15" pivotButton="0" quotePrefix="0" xfId="0"/>
    <xf numFmtId="0" fontId="56" fillId="0" borderId="53" applyAlignment="1" pivotButton="0" quotePrefix="0" xfId="0">
      <alignment horizontal="center" vertical="center" wrapText="1"/>
    </xf>
    <xf numFmtId="0" fontId="0" fillId="0" borderId="59" pivotButton="0" quotePrefix="0" xfId="0"/>
    <xf numFmtId="0" fontId="45" fillId="36" borderId="15" applyAlignment="1" pivotButton="0" quotePrefix="0" xfId="0">
      <alignment horizontal="left" vertical="center"/>
    </xf>
    <xf numFmtId="0" fontId="55" fillId="29" borderId="53" applyAlignment="1" pivotButton="0" quotePrefix="0" xfId="0">
      <alignment horizontal="center" vertical="center"/>
    </xf>
    <xf numFmtId="0" fontId="38" fillId="0" borderId="65" pivotButton="0" quotePrefix="0" xfId="0"/>
    <xf numFmtId="0" fontId="4" fillId="0" borderId="65" applyAlignment="1" pivotButton="0" quotePrefix="0" xfId="0">
      <alignment vertical="center"/>
    </xf>
    <xf numFmtId="0" fontId="9" fillId="0" borderId="66" applyAlignment="1" pivotButton="0" quotePrefix="0" xfId="0">
      <alignment horizontal="left" vertical="center" wrapText="1"/>
    </xf>
    <xf numFmtId="0" fontId="0" fillId="0" borderId="67" pivotButton="0" quotePrefix="0" xfId="0"/>
    <xf numFmtId="0" fontId="0" fillId="0" borderId="68" pivotButton="0" quotePrefix="0" xfId="0"/>
    <xf numFmtId="0" fontId="4" fillId="0" borderId="5" applyAlignment="1" pivotButton="0" quotePrefix="0" xfId="0">
      <alignment vertical="center"/>
    </xf>
    <xf numFmtId="0" fontId="4" fillId="0" borderId="59" applyAlignment="1" pivotButton="0" quotePrefix="0" xfId="0">
      <alignment vertical="center"/>
    </xf>
    <xf numFmtId="0" fontId="0" fillId="0" borderId="28" pivotButton="0" quotePrefix="0" xfId="0"/>
    <xf numFmtId="0" fontId="3" fillId="0" borderId="69" applyAlignment="1" pivotButton="0" quotePrefix="0" xfId="0">
      <alignment horizontal="center"/>
    </xf>
    <xf numFmtId="0" fontId="0" fillId="0" borderId="70" pivotButton="0" quotePrefix="0" xfId="0"/>
    <xf numFmtId="0" fontId="0" fillId="0" borderId="71" pivotButton="0" quotePrefix="0" xfId="0"/>
    <xf numFmtId="0" fontId="5" fillId="0" borderId="5" applyAlignment="1" pivotButton="0" quotePrefix="0" xfId="0">
      <alignment vertical="center"/>
    </xf>
    <xf numFmtId="0" fontId="3" fillId="28" borderId="69" applyAlignment="1" pivotButton="0" quotePrefix="0" xfId="0">
      <alignment horizontal="left"/>
    </xf>
    <xf numFmtId="0" fontId="4" fillId="0" borderId="69" pivotButton="0" quotePrefix="0" xfId="0"/>
    <xf numFmtId="0" fontId="11" fillId="28" borderId="69" applyAlignment="1" pivotButton="0" quotePrefix="0" xfId="0">
      <alignment horizontal="left"/>
    </xf>
    <xf numFmtId="0" fontId="55" fillId="29" borderId="69" applyAlignment="1" pivotButton="0" quotePrefix="0" xfId="0">
      <alignment horizontal="left"/>
    </xf>
    <xf numFmtId="0" fontId="3" fillId="30" borderId="69" applyAlignment="1" pivotButton="0" quotePrefix="0" xfId="0">
      <alignment horizontal="left"/>
    </xf>
    <xf numFmtId="0" fontId="3" fillId="31" borderId="69" applyAlignment="1" pivotButton="0" quotePrefix="0" xfId="0">
      <alignment horizontal="left"/>
    </xf>
    <xf numFmtId="0" fontId="3" fillId="32" borderId="69" applyAlignment="1" pivotButton="0" quotePrefix="0" xfId="0">
      <alignment horizontal="left"/>
    </xf>
    <xf numFmtId="0" fontId="3" fillId="33" borderId="69" applyAlignment="1" pivotButton="0" quotePrefix="0" xfId="0">
      <alignment horizontal="left"/>
    </xf>
    <xf numFmtId="0" fontId="3" fillId="34" borderId="69" applyAlignment="1" pivotButton="0" quotePrefix="0" xfId="0">
      <alignment horizontal="left"/>
    </xf>
    <xf numFmtId="0" fontId="3" fillId="0" borderId="69" applyAlignment="1" pivotButton="0" quotePrefix="0" xfId="0">
      <alignment horizontal="left"/>
    </xf>
    <xf numFmtId="0" fontId="54" fillId="0" borderId="69" pivotButton="0" quotePrefix="0" xfId="0"/>
    <xf numFmtId="0" fontId="4" fillId="0" borderId="69" applyAlignment="1" pivotButton="0" quotePrefix="0" xfId="0">
      <alignment horizontal="left"/>
    </xf>
    <xf numFmtId="0" fontId="56" fillId="0" borderId="65" applyAlignment="1" pivotButton="0" quotePrefix="0" xfId="0">
      <alignment horizontal="center" vertical="center" wrapText="1"/>
    </xf>
    <xf numFmtId="0" fontId="41" fillId="0" borderId="65" applyAlignment="1" pivotButton="0" quotePrefix="0" xfId="0">
      <alignment vertical="center" wrapText="1"/>
    </xf>
    <xf numFmtId="0" fontId="43" fillId="0" borderId="69" applyAlignment="1" pivotButton="0" quotePrefix="0" xfId="0">
      <alignment horizontal="center" vertical="center" wrapText="1"/>
    </xf>
    <xf numFmtId="0" fontId="41" fillId="0" borderId="5" applyAlignment="1" pivotButton="0" quotePrefix="0" xfId="0">
      <alignment vertical="center" wrapText="1"/>
    </xf>
    <xf numFmtId="0" fontId="44" fillId="0" borderId="69" applyAlignment="1" pivotButton="0" quotePrefix="0" xfId="0">
      <alignment horizontal="center" vertical="center" wrapText="1"/>
    </xf>
    <xf numFmtId="0" fontId="43" fillId="0" borderId="69" applyAlignment="1" pivotButton="0" quotePrefix="0" xfId="0">
      <alignment vertical="center" wrapText="1"/>
    </xf>
    <xf numFmtId="0" fontId="44" fillId="0" borderId="69" applyAlignment="1" pivotButton="0" quotePrefix="0" xfId="0">
      <alignment vertical="center" wrapText="1"/>
    </xf>
    <xf numFmtId="0" fontId="0" fillId="0" borderId="72" pivotButton="0" quotePrefix="0" xfId="0"/>
    <xf numFmtId="0" fontId="49" fillId="0" borderId="69" applyAlignment="1" pivotButton="0" quotePrefix="0" xfId="0">
      <alignment vertical="center" wrapText="1"/>
    </xf>
    <xf numFmtId="0" fontId="50" fillId="0" borderId="69" applyAlignment="1" pivotButton="0" quotePrefix="0" xfId="0">
      <alignment horizontal="center" vertical="center" wrapText="1"/>
    </xf>
    <xf numFmtId="0" fontId="51" fillId="0" borderId="69" applyAlignment="1" pivotButton="0" quotePrefix="0" xfId="0">
      <alignment vertical="center" wrapText="1"/>
    </xf>
    <xf numFmtId="0" fontId="41" fillId="0" borderId="59" applyAlignment="1" pivotButton="0" quotePrefix="0" xfId="0">
      <alignment vertical="center" wrapText="1"/>
    </xf>
    <xf numFmtId="0" fontId="40" fillId="0" borderId="69" applyAlignment="1" pivotButton="0" quotePrefix="0" xfId="0">
      <alignment horizontal="center" vertical="center" wrapText="1"/>
    </xf>
    <xf numFmtId="0" fontId="41" fillId="11" borderId="69" applyAlignment="1" pivotButton="0" quotePrefix="0" xfId="0">
      <alignment horizontal="center" vertical="center" wrapText="1"/>
    </xf>
    <xf numFmtId="0" fontId="41" fillId="11" borderId="69" applyAlignment="1" pivotButton="0" quotePrefix="0" xfId="0">
      <alignment vertical="center" wrapText="1"/>
    </xf>
    <xf numFmtId="0" fontId="0" fillId="0" borderId="73" pivotButton="0" quotePrefix="0" xfId="0"/>
    <xf numFmtId="0" fontId="41" fillId="13" borderId="69" applyAlignment="1" pivotButton="0" quotePrefix="0" xfId="0">
      <alignment horizontal="center" vertical="center" wrapText="1"/>
    </xf>
    <xf numFmtId="0" fontId="41" fillId="13" borderId="69" applyAlignment="1" pivotButton="0" quotePrefix="0" xfId="0">
      <alignment vertical="center" wrapText="1"/>
    </xf>
    <xf numFmtId="0" fontId="41" fillId="16" borderId="69" applyAlignment="1" pivotButton="0" quotePrefix="0" xfId="0">
      <alignment horizontal="center" vertical="center" wrapText="1"/>
    </xf>
    <xf numFmtId="0" fontId="41" fillId="16" borderId="69" applyAlignment="1" pivotButton="0" quotePrefix="0" xfId="0">
      <alignment vertical="center" wrapText="1"/>
    </xf>
    <xf numFmtId="0" fontId="41" fillId="25" borderId="69" applyAlignment="1" pivotButton="0" quotePrefix="0" xfId="0">
      <alignment horizontal="center" vertical="center" wrapText="1"/>
    </xf>
    <xf numFmtId="0" fontId="41" fillId="25" borderId="69" applyAlignment="1" pivotButton="0" quotePrefix="0" xfId="0">
      <alignment vertical="center" wrapText="1"/>
    </xf>
    <xf numFmtId="0" fontId="41" fillId="26" borderId="69" applyAlignment="1" pivotButton="0" quotePrefix="0" xfId="0">
      <alignment horizontal="center" vertical="center" wrapText="1"/>
    </xf>
    <xf numFmtId="0" fontId="41" fillId="26" borderId="69" applyAlignment="1" pivotButton="0" quotePrefix="0" xfId="0">
      <alignment vertical="center" wrapText="1"/>
    </xf>
    <xf numFmtId="0" fontId="62" fillId="19" borderId="53" pivotButton="0" quotePrefix="0" xfId="0"/>
    <xf numFmtId="0" fontId="22" fillId="0" borderId="53" applyAlignment="1" pivotButton="0" quotePrefix="0" xfId="0">
      <alignment vertical="center"/>
    </xf>
    <xf numFmtId="0" fontId="63" fillId="0" borderId="53" applyAlignment="1" pivotButton="0" quotePrefix="0" xfId="0">
      <alignment vertical="center"/>
    </xf>
    <xf numFmtId="0" fontId="23" fillId="0" borderId="53" applyAlignment="1" pivotButton="0" quotePrefix="0" xfId="0">
      <alignment vertical="center"/>
    </xf>
    <xf numFmtId="0" fontId="22" fillId="0" borderId="53" pivotButton="0" quotePrefix="0" xfId="0"/>
    <xf numFmtId="0" fontId="64" fillId="0" borderId="65" pivotButton="0" quotePrefix="0" xfId="0"/>
    <xf numFmtId="0" fontId="22" fillId="0" borderId="65" applyAlignment="1" pivotButton="0" quotePrefix="0" xfId="0">
      <alignment vertical="center"/>
    </xf>
    <xf numFmtId="0" fontId="22" fillId="0" borderId="66" applyAlignment="1" pivotButton="0" quotePrefix="0" xfId="0">
      <alignment horizontal="left" vertical="center" wrapText="1"/>
    </xf>
    <xf numFmtId="0" fontId="22" fillId="0" borderId="5" applyAlignment="1" pivotButton="0" quotePrefix="0" xfId="0">
      <alignment vertical="center"/>
    </xf>
    <xf numFmtId="0" fontId="22" fillId="0" borderId="59" applyAlignment="1" pivotButton="0" quotePrefix="0" xfId="0">
      <alignment vertical="center"/>
    </xf>
    <xf numFmtId="0" fontId="21" fillId="0" borderId="69" applyAlignment="1" pivotButton="0" quotePrefix="0" xfId="0">
      <alignment horizontal="center"/>
    </xf>
    <xf numFmtId="0" fontId="23" fillId="0" borderId="5" applyAlignment="1" pivotButton="0" quotePrefix="0" xfId="0">
      <alignment vertical="center"/>
    </xf>
    <xf numFmtId="0" fontId="21" fillId="28" borderId="69" applyAlignment="1" pivotButton="0" quotePrefix="0" xfId="0">
      <alignment horizontal="left"/>
    </xf>
    <xf numFmtId="0" fontId="22" fillId="0" borderId="69" pivotButton="0" quotePrefix="0" xfId="0"/>
    <xf numFmtId="0" fontId="57" fillId="29" borderId="69" applyAlignment="1" pivotButton="0" quotePrefix="0" xfId="0">
      <alignment horizontal="left"/>
    </xf>
    <xf numFmtId="0" fontId="21" fillId="30" borderId="69" applyAlignment="1" pivotButton="0" quotePrefix="0" xfId="0">
      <alignment horizontal="left"/>
    </xf>
    <xf numFmtId="0" fontId="21" fillId="31" borderId="69" applyAlignment="1" pivotButton="0" quotePrefix="0" xfId="0">
      <alignment horizontal="left"/>
    </xf>
    <xf numFmtId="0" fontId="21" fillId="32" borderId="69" applyAlignment="1" pivotButton="0" quotePrefix="0" xfId="0">
      <alignment horizontal="left"/>
    </xf>
    <xf numFmtId="0" fontId="21" fillId="33" borderId="69" applyAlignment="1" pivotButton="0" quotePrefix="0" xfId="0">
      <alignment horizontal="left"/>
    </xf>
    <xf numFmtId="0" fontId="21" fillId="34" borderId="69" applyAlignment="1" pivotButton="0" quotePrefix="0" xfId="0">
      <alignment horizontal="left"/>
    </xf>
    <xf numFmtId="0" fontId="21" fillId="0" borderId="69" applyAlignment="1" pivotButton="0" quotePrefix="0" xfId="0">
      <alignment horizontal="left"/>
    </xf>
    <xf numFmtId="0" fontId="21" fillId="0" borderId="69" pivotButton="0" quotePrefix="0" xfId="0"/>
    <xf numFmtId="0" fontId="22" fillId="0" borderId="69" applyAlignment="1" pivotButton="0" quotePrefix="0" xfId="0">
      <alignment horizontal="left"/>
    </xf>
    <xf numFmtId="0" fontId="64" fillId="0" borderId="53" pivotButton="0" quotePrefix="0" xfId="0"/>
    <xf numFmtId="0" fontId="21" fillId="0" borderId="53" pivotButton="0" quotePrefix="0" xfId="0"/>
    <xf numFmtId="0" fontId="65" fillId="0" borderId="53" pivotButton="0" quotePrefix="0" xfId="0"/>
    <xf numFmtId="0" fontId="66" fillId="0" borderId="53" applyAlignment="1" pivotButton="0" quotePrefix="0" xfId="0">
      <alignment horizontal="left" vertical="center" wrapText="1"/>
    </xf>
    <xf numFmtId="0" fontId="28" fillId="0" borderId="53" applyAlignment="1" pivotButton="0" quotePrefix="0" xfId="0">
      <alignment vertical="center" wrapText="1"/>
    </xf>
    <xf numFmtId="0" fontId="35" fillId="0" borderId="65" applyAlignment="1" pivotButton="0" quotePrefix="0" xfId="0">
      <alignment horizontal="center" vertical="center" wrapText="1"/>
    </xf>
    <xf numFmtId="0" fontId="28" fillId="0" borderId="65" applyAlignment="1" pivotButton="0" quotePrefix="0" xfId="0">
      <alignment vertical="center" wrapText="1"/>
    </xf>
    <xf numFmtId="0" fontId="67" fillId="0" borderId="69" applyAlignment="1" pivotButton="0" quotePrefix="0" xfId="0">
      <alignment horizontal="center" vertical="center" wrapText="1"/>
    </xf>
    <xf numFmtId="0" fontId="28" fillId="0" borderId="5" applyAlignment="1" pivotButton="0" quotePrefix="0" xfId="0">
      <alignment vertical="center" wrapText="1"/>
    </xf>
    <xf numFmtId="0" fontId="68" fillId="0" borderId="69" applyAlignment="1" pivotButton="0" quotePrefix="0" xfId="0">
      <alignment horizontal="center" vertical="center" wrapText="1"/>
    </xf>
    <xf numFmtId="0" fontId="67" fillId="0" borderId="69" applyAlignment="1" pivotButton="0" quotePrefix="0" xfId="0">
      <alignment vertical="center" wrapText="1"/>
    </xf>
    <xf numFmtId="0" fontId="68" fillId="0" borderId="69" applyAlignment="1" pivotButton="0" quotePrefix="0" xfId="0">
      <alignment vertical="center" wrapText="1"/>
    </xf>
    <xf numFmtId="0" fontId="69" fillId="0" borderId="69" applyAlignment="1" pivotButton="0" quotePrefix="0" xfId="0">
      <alignment vertical="center" wrapText="1"/>
    </xf>
    <xf numFmtId="0" fontId="70" fillId="0" borderId="69" applyAlignment="1" pivotButton="0" quotePrefix="0" xfId="0">
      <alignment horizontal="center" vertical="center" wrapText="1"/>
    </xf>
    <xf numFmtId="0" fontId="70" fillId="0" borderId="69" applyAlignment="1" pivotButton="0" quotePrefix="0" xfId="0">
      <alignment vertical="center" wrapText="1"/>
    </xf>
    <xf numFmtId="0" fontId="28" fillId="0" borderId="59" applyAlignment="1" pivotButton="0" quotePrefix="0" xfId="0">
      <alignment vertical="center" wrapText="1"/>
    </xf>
    <xf numFmtId="0" fontId="35" fillId="0" borderId="53" applyAlignment="1" pivotButton="0" quotePrefix="0" xfId="0">
      <alignment horizontal="center" vertical="center" wrapText="1"/>
    </xf>
    <xf numFmtId="0" fontId="66" fillId="0" borderId="53" applyAlignment="1" pivotButton="0" quotePrefix="0" xfId="0">
      <alignment vertical="center" wrapText="1"/>
    </xf>
    <xf numFmtId="0" fontId="28" fillId="0" borderId="53" applyAlignment="1" pivotButton="0" quotePrefix="0" xfId="0">
      <alignment vertical="center"/>
    </xf>
    <xf numFmtId="0" fontId="66" fillId="0" borderId="69" applyAlignment="1" pivotButton="0" quotePrefix="0" xfId="0">
      <alignment horizontal="center" vertical="center" wrapText="1"/>
    </xf>
    <xf numFmtId="0" fontId="23" fillId="0" borderId="5" applyAlignment="1" pivotButton="0" quotePrefix="0" xfId="0">
      <alignment vertical="center" wrapText="1"/>
    </xf>
    <xf numFmtId="0" fontId="23" fillId="0" borderId="53" applyAlignment="1" pivotButton="0" quotePrefix="0" xfId="0">
      <alignment vertical="center" wrapText="1"/>
    </xf>
    <xf numFmtId="0" fontId="28" fillId="11" borderId="69" applyAlignment="1" pivotButton="0" quotePrefix="0" xfId="0">
      <alignment horizontal="center" vertical="center" wrapText="1"/>
    </xf>
    <xf numFmtId="0" fontId="28" fillId="11" borderId="69" applyAlignment="1" pivotButton="0" quotePrefix="0" xfId="0">
      <alignment vertical="center" wrapText="1"/>
    </xf>
    <xf numFmtId="0" fontId="28" fillId="13" borderId="69" applyAlignment="1" pivotButton="0" quotePrefix="0" xfId="0">
      <alignment horizontal="center" vertical="center" wrapText="1"/>
    </xf>
    <xf numFmtId="0" fontId="28" fillId="13" borderId="69" applyAlignment="1" pivotButton="0" quotePrefix="0" xfId="0">
      <alignment vertical="center" wrapText="1"/>
    </xf>
    <xf numFmtId="0" fontId="28" fillId="16" borderId="69" applyAlignment="1" pivotButton="0" quotePrefix="0" xfId="0">
      <alignment horizontal="center" vertical="center" wrapText="1"/>
    </xf>
    <xf numFmtId="0" fontId="28" fillId="16" borderId="69" applyAlignment="1" pivotButton="0" quotePrefix="0" xfId="0">
      <alignment vertical="center" wrapText="1"/>
    </xf>
    <xf numFmtId="0" fontId="28" fillId="25" borderId="69" applyAlignment="1" pivotButton="0" quotePrefix="0" xfId="0">
      <alignment horizontal="center" vertical="center" wrapText="1"/>
    </xf>
    <xf numFmtId="0" fontId="28" fillId="25" borderId="69" applyAlignment="1" pivotButton="0" quotePrefix="0" xfId="0">
      <alignment vertical="center" wrapText="1"/>
    </xf>
    <xf numFmtId="0" fontId="28" fillId="26" borderId="69" applyAlignment="1" pivotButton="0" quotePrefix="0" xfId="0">
      <alignment horizontal="center" vertical="center" wrapText="1"/>
    </xf>
    <xf numFmtId="0" fontId="28" fillId="26" borderId="69" applyAlignment="1" pivotButton="0" quotePrefix="0" xfId="0">
      <alignment vertical="center" wrapText="1"/>
    </xf>
    <xf numFmtId="0" fontId="23" fillId="0" borderId="59" applyAlignment="1" pivotButton="0" quotePrefix="0" xfId="0">
      <alignment vertical="center" wrapText="1"/>
    </xf>
    <xf numFmtId="0" fontId="23" fillId="0" borderId="53" applyAlignment="1" pivotButton="0" quotePrefix="0" xfId="0">
      <alignment wrapText="1"/>
    </xf>
    <xf numFmtId="0" fontId="67" fillId="0" borderId="15" applyAlignment="1" pivotButton="0" quotePrefix="0" xfId="0">
      <alignment horizontal="center" vertical="center"/>
    </xf>
    <xf numFmtId="0" fontId="66" fillId="0" borderId="0" applyAlignment="1" pivotButton="0" quotePrefix="0" xfId="0">
      <alignment horizontal="center" vertical="center"/>
    </xf>
    <xf numFmtId="0" fontId="71" fillId="36" borderId="0" applyAlignment="1" pivotButton="0" quotePrefix="0" xfId="0">
      <alignment vertical="top" wrapText="1"/>
    </xf>
    <xf numFmtId="0" fontId="25" fillId="0" borderId="0" applyAlignment="1" pivotButton="0" quotePrefix="0" xfId="0">
      <alignment vertical="top" wrapText="1"/>
    </xf>
    <xf numFmtId="0" fontId="72" fillId="0" borderId="0" pivotButton="0" quotePrefix="0" xfId="0"/>
    <xf numFmtId="0" fontId="66" fillId="0" borderId="15" applyAlignment="1" pivotButton="0" quotePrefix="0" xfId="0">
      <alignment horizontal="center" vertical="center"/>
    </xf>
    <xf numFmtId="0" fontId="73" fillId="36" borderId="15" applyAlignment="1" pivotButton="0" quotePrefix="0" xfId="0">
      <alignment horizontal="left" vertical="center"/>
    </xf>
    <xf numFmtId="0" fontId="66" fillId="0" borderId="15" applyAlignment="1" pivotButton="0" quotePrefix="0" xfId="0">
      <alignment horizontal="left" vertical="center"/>
    </xf>
    <xf numFmtId="0" fontId="28" fillId="0" borderId="15" applyAlignment="1" pivotButton="0" quotePrefix="0" xfId="0">
      <alignment horizontal="left" vertical="center"/>
    </xf>
    <xf numFmtId="0" fontId="28" fillId="0" borderId="15" applyAlignment="1" pivotButton="0" quotePrefix="0" xfId="0">
      <alignment vertical="center"/>
    </xf>
    <xf numFmtId="0" fontId="68" fillId="0" borderId="15" applyAlignment="1" pivotButton="0" quotePrefix="0" xfId="0">
      <alignment vertical="center"/>
    </xf>
    <xf numFmtId="0" fontId="23" fillId="0" borderId="53" applyAlignment="1" pivotButton="0" quotePrefix="0" xfId="0">
      <alignment horizontal="center" vertical="center"/>
    </xf>
    <xf numFmtId="0" fontId="23" fillId="0" borderId="53" applyAlignment="1" pivotButton="0" quotePrefix="0" xfId="0">
      <alignment horizontal="left" vertical="center"/>
    </xf>
    <xf numFmtId="0" fontId="28" fillId="0" borderId="15" applyAlignment="1" pivotButton="0" quotePrefix="0" xfId="0">
      <alignment horizontal="center" vertical="center"/>
    </xf>
    <xf numFmtId="0" fontId="57" fillId="29" borderId="53" applyAlignment="1" pivotButton="0" quotePrefix="0" xfId="0">
      <alignment horizontal="center" vertical="center"/>
    </xf>
    <xf numFmtId="0" fontId="23" fillId="0" borderId="53" pivotButton="0" quotePrefix="0" xfId="0"/>
    <xf numFmtId="14" fontId="23" fillId="0" borderId="53" applyAlignment="1" pivotButton="0" quotePrefix="0" xfId="0">
      <alignment horizontal="center"/>
    </xf>
    <xf numFmtId="0" fontId="74" fillId="0" borderId="53" applyAlignment="1" pivotButton="0" quotePrefix="0" xfId="0">
      <alignment vertical="center"/>
    </xf>
    <xf numFmtId="0" fontId="75" fillId="19" borderId="53" applyAlignment="1" pivotButton="0" quotePrefix="0" xfId="0">
      <alignment vertical="center"/>
    </xf>
    <xf numFmtId="14" fontId="23" fillId="0" borderId="53" pivotButton="0" quotePrefix="0" xfId="0"/>
    <xf numFmtId="14" fontId="74" fillId="0" borderId="53" applyAlignment="1" pivotButton="0" quotePrefix="0" xfId="0">
      <alignment horizontal="center" vertical="center"/>
    </xf>
    <xf numFmtId="0" fontId="75" fillId="0" borderId="53" applyAlignment="1" pivotButton="0" quotePrefix="0" xfId="0">
      <alignment vertical="center"/>
    </xf>
    <xf numFmtId="14" fontId="23" fillId="0" borderId="53" applyAlignment="1" pivotButton="0" quotePrefix="0" xfId="0">
      <alignment vertical="center"/>
    </xf>
  </cellXfs>
  <cellStyles count="1">
    <cellStyle name="常规" xfId="0" builtinId="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S33"/>
  <sheetViews>
    <sheetView workbookViewId="0">
      <selection activeCell="A1" sqref="A1"/>
    </sheetView>
  </sheetViews>
  <sheetFormatPr baseColWidth="8" defaultRowHeight="15"/>
  <cols>
    <col width="12.6640625" customWidth="1" min="1" max="1"/>
    <col width="15.19921875" customWidth="1" min="3" max="3"/>
    <col width="17.46484375" customWidth="1" min="8" max="8"/>
    <col width="16.1328125" customWidth="1" min="15" max="15"/>
  </cols>
  <sheetData>
    <row r="1" ht="26.25" customHeight="1">
      <c r="A1" s="378" t="inlineStr">
        <is>
          <t>China Climate Policy Instrument Database (CCPID)</t>
        </is>
      </c>
      <c r="B1" s="109" t="n"/>
      <c r="C1" s="109" t="n"/>
      <c r="D1" s="109" t="n"/>
      <c r="E1" s="109" t="n"/>
      <c r="F1" s="109" t="n"/>
      <c r="G1" s="109" t="n"/>
      <c r="H1" s="110" t="n"/>
      <c r="I1" s="379" t="n"/>
      <c r="J1" s="379" t="n"/>
      <c r="K1" s="380" t="n"/>
      <c r="L1" s="379" t="n"/>
      <c r="M1" s="379" t="n"/>
      <c r="N1" s="379" t="n"/>
      <c r="O1" s="379" t="n"/>
      <c r="P1" s="381" t="n"/>
      <c r="Q1" s="381" t="n"/>
      <c r="R1" s="381" t="n"/>
      <c r="S1" s="381" t="n"/>
    </row>
    <row r="2">
      <c r="A2" s="379" t="n"/>
      <c r="B2" s="379" t="n"/>
      <c r="C2" s="379" t="n"/>
      <c r="D2" s="379" t="n"/>
      <c r="E2" s="379" t="n"/>
      <c r="F2" s="379" t="n"/>
      <c r="G2" s="379" t="n"/>
      <c r="H2" s="379" t="n"/>
      <c r="I2" s="379" t="n"/>
      <c r="J2" s="379" t="n"/>
      <c r="K2" s="379" t="n"/>
      <c r="L2" s="379" t="n"/>
      <c r="M2" s="379" t="n"/>
      <c r="N2" s="379" t="n"/>
      <c r="O2" s="379" t="n"/>
      <c r="P2" s="381" t="n"/>
      <c r="Q2" s="381" t="n"/>
      <c r="R2" s="381" t="n"/>
      <c r="S2" s="381" t="n"/>
    </row>
    <row r="3">
      <c r="A3" s="382" t="inlineStr">
        <is>
          <t>developed by MGF Lab, Peking University</t>
        </is>
      </c>
      <c r="B3" s="109" t="n"/>
      <c r="C3" s="110" t="n"/>
      <c r="D3" s="379" t="n"/>
      <c r="E3" s="379" t="n"/>
      <c r="F3" s="379" t="n"/>
      <c r="G3" s="379" t="n"/>
      <c r="H3" s="379" t="n"/>
      <c r="I3" s="379" t="n"/>
      <c r="J3" s="379" t="n"/>
      <c r="K3" s="379" t="n"/>
      <c r="L3" s="379" t="n"/>
      <c r="M3" s="379" t="n"/>
      <c r="N3" s="379" t="n"/>
      <c r="O3" s="379" t="n"/>
      <c r="P3" s="381" t="n"/>
      <c r="Q3" s="381" t="n"/>
      <c r="R3" s="381" t="n"/>
      <c r="S3" s="381" t="n"/>
    </row>
    <row r="4">
      <c r="A4" s="382" t="inlineStr">
        <is>
          <t>as of September 2026</t>
        </is>
      </c>
      <c r="B4" s="110" t="n"/>
      <c r="C4" s="379" t="n"/>
      <c r="D4" s="379" t="n"/>
      <c r="E4" s="379" t="n"/>
      <c r="F4" s="379" t="n"/>
      <c r="G4" s="379" t="n"/>
      <c r="H4" s="379" t="n"/>
      <c r="I4" s="379" t="n"/>
      <c r="J4" s="379" t="n"/>
      <c r="K4" s="379" t="n"/>
      <c r="L4" s="379" t="n"/>
      <c r="M4" s="379" t="n"/>
      <c r="N4" s="379" t="n"/>
      <c r="O4" s="379" t="n"/>
      <c r="P4" s="381" t="n"/>
      <c r="Q4" s="381" t="n"/>
      <c r="R4" s="381" t="n"/>
      <c r="S4" s="381" t="n"/>
    </row>
    <row r="5">
      <c r="A5" s="379" t="n"/>
      <c r="B5" s="379" t="n"/>
      <c r="C5" s="379" t="n"/>
      <c r="D5" s="379" t="n"/>
      <c r="E5" s="379" t="n"/>
      <c r="F5" s="379" t="n"/>
      <c r="G5" s="379" t="n"/>
      <c r="H5" s="379" t="n"/>
      <c r="I5" s="379" t="n"/>
      <c r="J5" s="379" t="n"/>
      <c r="K5" s="379" t="n"/>
      <c r="L5" s="379" t="n"/>
      <c r="M5" s="379" t="n"/>
      <c r="N5" s="379" t="n"/>
      <c r="O5" s="379" t="n"/>
      <c r="P5" s="381" t="n"/>
      <c r="Q5" s="381" t="n"/>
      <c r="R5" s="381" t="n"/>
      <c r="S5" s="381" t="n"/>
    </row>
    <row r="6" ht="16.5" customHeight="1">
      <c r="A6" s="383" t="inlineStr">
        <is>
          <t>Overview</t>
        </is>
      </c>
      <c r="B6" s="384" t="n"/>
      <c r="C6" s="384" t="n"/>
      <c r="D6" s="384" t="n"/>
      <c r="E6" s="384" t="n"/>
      <c r="F6" s="384" t="n"/>
      <c r="G6" s="384" t="n"/>
      <c r="H6" s="384" t="n"/>
      <c r="I6" s="384" t="n"/>
      <c r="J6" s="384" t="n"/>
      <c r="K6" s="384" t="n"/>
      <c r="L6" s="384" t="n"/>
      <c r="M6" s="384" t="n"/>
      <c r="N6" s="379" t="n"/>
      <c r="O6" s="379" t="n"/>
      <c r="P6" s="381" t="n"/>
      <c r="Q6" s="381" t="n"/>
      <c r="R6" s="381" t="n"/>
      <c r="S6" s="381" t="n"/>
    </row>
    <row r="7" ht="191.65" customHeight="1">
      <c r="A7" s="385" t="inlineStr">
        <is>
          <t>This database provides a comprehensive overview of China's national-level climate change mitigation and mitigation-relevant policy instruments currently in force. It is structured to align with the typology and data framework of the OECD's IFCMA Climate Policy Database, incorportating necessary adjustments to reflect the characteristics of China's policy instruments and to faciliate further analysis.
Adjustments to the typology of the IFCMA Climate Policy Database
1. Economic instruments: one new instrument group has been included:
- Administered price.
Adjustments to the data structure of the IFCMA Climate Policy Database
Three new attributes have been added: 
- "Sub-sector" added in the "Classification - Instrument typology" block;
- "Functioning channel" added in the "Policy description" block;
- "Mitigation relevance" added in the "Policy description" block.</t>
        </is>
      </c>
      <c r="B7" s="333" t="n"/>
      <c r="C7" s="333" t="n"/>
      <c r="D7" s="333" t="n"/>
      <c r="E7" s="333" t="n"/>
      <c r="F7" s="333" t="n"/>
      <c r="G7" s="333" t="n"/>
      <c r="H7" s="333" t="n"/>
      <c r="I7" s="333" t="n"/>
      <c r="J7" s="333" t="n"/>
      <c r="K7" s="333" t="n"/>
      <c r="L7" s="333" t="n"/>
      <c r="M7" s="334" t="n"/>
      <c r="N7" s="386" t="n"/>
      <c r="O7" s="379" t="n"/>
      <c r="P7" s="381" t="n"/>
      <c r="Q7" s="381" t="n"/>
      <c r="R7" s="381" t="n"/>
      <c r="S7" s="381" t="n"/>
    </row>
    <row r="8">
      <c r="A8" s="387" t="n"/>
      <c r="B8" s="387" t="n"/>
      <c r="C8" s="387" t="n"/>
      <c r="D8" s="387" t="n"/>
      <c r="E8" s="387" t="n"/>
      <c r="F8" s="387" t="n"/>
      <c r="G8" s="387" t="n"/>
      <c r="H8" s="387" t="n"/>
      <c r="I8" s="387" t="n"/>
      <c r="J8" s="387" t="n"/>
      <c r="K8" s="387" t="n"/>
      <c r="L8" s="387" t="n"/>
      <c r="M8" s="387" t="n"/>
      <c r="N8" s="379" t="n"/>
      <c r="O8" s="379" t="n"/>
      <c r="P8" s="381" t="n"/>
      <c r="Q8" s="381" t="n"/>
      <c r="R8" s="381" t="n"/>
      <c r="S8" s="381" t="n"/>
    </row>
    <row r="9">
      <c r="A9" s="379" t="n"/>
      <c r="B9" s="379" t="n"/>
      <c r="C9" s="379" t="n"/>
      <c r="D9" s="379" t="n"/>
      <c r="E9" s="379" t="n"/>
      <c r="F9" s="379" t="n"/>
      <c r="G9" s="379" t="n"/>
      <c r="H9" s="379" t="n"/>
      <c r="I9" s="379" t="n"/>
      <c r="J9" s="379" t="n"/>
      <c r="K9" s="379" t="n"/>
      <c r="L9" s="379" t="n"/>
      <c r="M9" s="379" t="n"/>
      <c r="N9" s="379" t="n"/>
      <c r="O9" s="379" t="n"/>
      <c r="P9" s="381" t="n"/>
      <c r="Q9" s="381" t="n"/>
      <c r="R9" s="381" t="n"/>
      <c r="S9" s="381" t="n"/>
    </row>
    <row r="10" ht="16.5" customHeight="1">
      <c r="A10" s="383" t="inlineStr">
        <is>
          <t>Content of this file</t>
        </is>
      </c>
      <c r="B10" s="337" t="n"/>
      <c r="C10" s="384" t="n"/>
      <c r="D10" s="384" t="n"/>
      <c r="E10" s="384" t="n"/>
      <c r="F10" s="384" t="n"/>
      <c r="G10" s="384" t="n"/>
      <c r="H10" s="384" t="n"/>
      <c r="I10" s="384" t="n"/>
      <c r="J10" s="384" t="n"/>
      <c r="K10" s="384" t="n"/>
      <c r="L10" s="384" t="n"/>
      <c r="M10" s="384" t="n"/>
      <c r="N10" s="384" t="n"/>
      <c r="O10" s="384" t="n"/>
      <c r="P10" s="381" t="n"/>
      <c r="Q10" s="381" t="n"/>
      <c r="R10" s="381" t="n"/>
      <c r="S10" s="381" t="n"/>
    </row>
    <row r="11">
      <c r="A11" s="388" t="inlineStr">
        <is>
          <t>Spreadsheet</t>
        </is>
      </c>
      <c r="B11" s="339" t="n"/>
      <c r="C11" s="340" t="n"/>
      <c r="D11" s="388" t="inlineStr">
        <is>
          <t>Description</t>
        </is>
      </c>
      <c r="E11" s="339" t="n"/>
      <c r="F11" s="339" t="n"/>
      <c r="G11" s="339" t="n"/>
      <c r="H11" s="339" t="n"/>
      <c r="I11" s="339" t="n"/>
      <c r="J11" s="339" t="n"/>
      <c r="K11" s="339" t="n"/>
      <c r="L11" s="339" t="n"/>
      <c r="M11" s="339" t="n"/>
      <c r="N11" s="339" t="n"/>
      <c r="O11" s="340" t="n"/>
      <c r="P11" s="389" t="n"/>
      <c r="Q11" s="381" t="n"/>
      <c r="R11" s="381" t="n"/>
      <c r="S11" s="381" t="n"/>
    </row>
    <row r="12">
      <c r="A12" s="390" t="inlineStr">
        <is>
          <t>Cover</t>
        </is>
      </c>
      <c r="B12" s="339" t="n"/>
      <c r="C12" s="340" t="n"/>
      <c r="D12" s="391" t="inlineStr">
        <is>
          <t>Introduces this document, presents its overall function and lists MGF Lab contact points</t>
        </is>
      </c>
      <c r="E12" s="339" t="n"/>
      <c r="F12" s="339" t="n"/>
      <c r="G12" s="339" t="n"/>
      <c r="H12" s="339" t="n"/>
      <c r="I12" s="339" t="n"/>
      <c r="J12" s="339" t="n"/>
      <c r="K12" s="339" t="n"/>
      <c r="L12" s="339" t="n"/>
      <c r="M12" s="339" t="n"/>
      <c r="N12" s="339" t="n"/>
      <c r="O12" s="340" t="n"/>
      <c r="P12" s="389" t="n"/>
      <c r="Q12" s="381" t="n"/>
      <c r="R12" s="381" t="n"/>
      <c r="S12" s="381" t="n"/>
    </row>
    <row r="13">
      <c r="A13" s="390" t="inlineStr">
        <is>
          <t>Classification framework</t>
        </is>
      </c>
      <c r="B13" s="339" t="n"/>
      <c r="C13" s="340" t="n"/>
      <c r="D13" s="391" t="inlineStr">
        <is>
          <t>Explains the four-level classification framework of this dataset</t>
        </is>
      </c>
      <c r="E13" s="339" t="n"/>
      <c r="F13" s="339" t="n"/>
      <c r="G13" s="339" t="n"/>
      <c r="H13" s="339" t="n"/>
      <c r="I13" s="339" t="n"/>
      <c r="J13" s="339" t="n"/>
      <c r="K13" s="339" t="n"/>
      <c r="L13" s="339" t="n"/>
      <c r="M13" s="339" t="n"/>
      <c r="N13" s="339" t="n"/>
      <c r="O13" s="340" t="n"/>
      <c r="P13" s="389" t="n"/>
      <c r="Q13" s="381" t="n"/>
      <c r="R13" s="381" t="n"/>
      <c r="S13" s="381" t="n"/>
    </row>
    <row r="14">
      <c r="A14" s="390" t="inlineStr">
        <is>
          <t>Categories and groups</t>
        </is>
      </c>
      <c r="B14" s="339" t="n"/>
      <c r="C14" s="340" t="n"/>
      <c r="D14" s="391" t="inlineStr">
        <is>
          <t>Demonstrates instrument categories and instrument groups within each category</t>
        </is>
      </c>
      <c r="E14" s="339" t="n"/>
      <c r="F14" s="339" t="n"/>
      <c r="G14" s="339" t="n"/>
      <c r="H14" s="339" t="n"/>
      <c r="I14" s="339" t="n"/>
      <c r="J14" s="339" t="n"/>
      <c r="K14" s="339" t="n"/>
      <c r="L14" s="339" t="n"/>
      <c r="M14" s="339" t="n"/>
      <c r="N14" s="339" t="n"/>
      <c r="O14" s="340" t="n"/>
      <c r="P14" s="389" t="n"/>
      <c r="Q14" s="381" t="n"/>
      <c r="R14" s="381" t="n"/>
      <c r="S14" s="381" t="n"/>
    </row>
    <row r="15">
      <c r="A15" s="392" t="inlineStr">
        <is>
          <t>Summary</t>
        </is>
      </c>
      <c r="B15" s="339" t="n"/>
      <c r="C15" s="340" t="n"/>
      <c r="D15" s="391" t="inlineStr">
        <is>
          <t>Provides information on the number of policy instruments collected to date, by instrument category, group, approach, sector covered, and functioning channel</t>
        </is>
      </c>
      <c r="E15" s="339" t="n"/>
      <c r="F15" s="339" t="n"/>
      <c r="G15" s="339" t="n"/>
      <c r="H15" s="339" t="n"/>
      <c r="I15" s="339" t="n"/>
      <c r="J15" s="339" t="n"/>
      <c r="K15" s="339" t="n"/>
      <c r="L15" s="339" t="n"/>
      <c r="M15" s="339" t="n"/>
      <c r="N15" s="339" t="n"/>
      <c r="O15" s="340" t="n"/>
      <c r="P15" s="389" t="n"/>
      <c r="Q15" s="381" t="n"/>
      <c r="R15" s="381" t="n"/>
      <c r="S15" s="381" t="n"/>
    </row>
    <row r="16">
      <c r="A16" s="390" t="inlineStr">
        <is>
          <t>Approaches</t>
        </is>
      </c>
      <c r="B16" s="339" t="n"/>
      <c r="C16" s="340" t="n"/>
      <c r="D16" s="391" t="inlineStr">
        <is>
          <t>Demonstrates instrument approaches within each group, and provides definition for each of them</t>
        </is>
      </c>
      <c r="E16" s="339" t="n"/>
      <c r="F16" s="339" t="n"/>
      <c r="G16" s="339" t="n"/>
      <c r="H16" s="339" t="n"/>
      <c r="I16" s="339" t="n"/>
      <c r="J16" s="339" t="n"/>
      <c r="K16" s="339" t="n"/>
      <c r="L16" s="339" t="n"/>
      <c r="M16" s="339" t="n"/>
      <c r="N16" s="339" t="n"/>
      <c r="O16" s="340" t="n"/>
      <c r="P16" s="389" t="n"/>
      <c r="Q16" s="381" t="n"/>
      <c r="R16" s="381" t="n"/>
      <c r="S16" s="381" t="n"/>
    </row>
    <row r="17">
      <c r="A17" s="390" t="inlineStr">
        <is>
          <t>Instruments overview</t>
        </is>
      </c>
      <c r="B17" s="339" t="n"/>
      <c r="C17" s="340" t="n"/>
      <c r="D17" s="391" t="inlineStr">
        <is>
          <t>Provides a simplified summary table of all policy instruments collected to date</t>
        </is>
      </c>
      <c r="E17" s="339" t="n"/>
      <c r="F17" s="339" t="n"/>
      <c r="G17" s="339" t="n"/>
      <c r="H17" s="339" t="n"/>
      <c r="I17" s="339" t="n"/>
      <c r="J17" s="339" t="n"/>
      <c r="K17" s="339" t="n"/>
      <c r="L17" s="339" t="n"/>
      <c r="M17" s="339" t="n"/>
      <c r="N17" s="339" t="n"/>
      <c r="O17" s="340" t="n"/>
      <c r="P17" s="389" t="n"/>
      <c r="Q17" s="381" t="n"/>
      <c r="R17" s="381" t="n"/>
      <c r="S17" s="381" t="n"/>
    </row>
    <row r="18">
      <c r="A18" s="393" t="inlineStr">
        <is>
          <t>Economic instruments</t>
        </is>
      </c>
      <c r="B18" s="339" t="n"/>
      <c r="C18" s="340" t="n"/>
      <c r="D18" s="391" t="inlineStr">
        <is>
          <t>Displays information for the Economic Instruments</t>
        </is>
      </c>
      <c r="E18" s="339" t="n"/>
      <c r="F18" s="339" t="n"/>
      <c r="G18" s="339" t="n"/>
      <c r="H18" s="339" t="n"/>
      <c r="I18" s="339" t="n"/>
      <c r="J18" s="339" t="n"/>
      <c r="K18" s="339" t="n"/>
      <c r="L18" s="339" t="n"/>
      <c r="M18" s="339" t="n"/>
      <c r="N18" s="339" t="n"/>
      <c r="O18" s="340" t="n"/>
      <c r="P18" s="389" t="n"/>
      <c r="Q18" s="381" t="n"/>
      <c r="R18" s="381" t="n"/>
      <c r="S18" s="381" t="n"/>
    </row>
    <row r="19">
      <c r="A19" s="394" t="inlineStr">
        <is>
          <t>Regulatory instruments</t>
        </is>
      </c>
      <c r="B19" s="339" t="n"/>
      <c r="C19" s="340" t="n"/>
      <c r="D19" s="391" t="inlineStr">
        <is>
          <t>Displays information for the Regulatory Instruments</t>
        </is>
      </c>
      <c r="E19" s="339" t="n"/>
      <c r="F19" s="339" t="n"/>
      <c r="G19" s="339" t="n"/>
      <c r="H19" s="339" t="n"/>
      <c r="I19" s="339" t="n"/>
      <c r="J19" s="339" t="n"/>
      <c r="K19" s="339" t="n"/>
      <c r="L19" s="339" t="n"/>
      <c r="M19" s="339" t="n"/>
      <c r="N19" s="339" t="n"/>
      <c r="O19" s="340" t="n"/>
      <c r="P19" s="389" t="n"/>
      <c r="Q19" s="381" t="n"/>
      <c r="R19" s="381" t="n"/>
      <c r="S19" s="381" t="n"/>
    </row>
    <row r="20">
      <c r="A20" s="395" t="inlineStr">
        <is>
          <t>Government I&amp;C</t>
        </is>
      </c>
      <c r="B20" s="339" t="n"/>
      <c r="C20" s="340" t="n"/>
      <c r="D20" s="391" t="inlineStr">
        <is>
          <t>Displays information for the Government Investment &amp; Consumption Instruments</t>
        </is>
      </c>
      <c r="E20" s="339" t="n"/>
      <c r="F20" s="339" t="n"/>
      <c r="G20" s="339" t="n"/>
      <c r="H20" s="339" t="n"/>
      <c r="I20" s="339" t="n"/>
      <c r="J20" s="339" t="n"/>
      <c r="K20" s="339" t="n"/>
      <c r="L20" s="339" t="n"/>
      <c r="M20" s="339" t="n"/>
      <c r="N20" s="339" t="n"/>
      <c r="O20" s="340" t="n"/>
      <c r="P20" s="389" t="n"/>
      <c r="Q20" s="381" t="n"/>
      <c r="R20" s="381" t="n"/>
      <c r="S20" s="381" t="n"/>
    </row>
    <row r="21">
      <c r="A21" s="396" t="inlineStr">
        <is>
          <t>Information instruments</t>
        </is>
      </c>
      <c r="B21" s="339" t="n"/>
      <c r="C21" s="340" t="n"/>
      <c r="D21" s="391" t="inlineStr">
        <is>
          <t>Displays information for the Information Instruments</t>
        </is>
      </c>
      <c r="E21" s="339" t="n"/>
      <c r="F21" s="339" t="n"/>
      <c r="G21" s="339" t="n"/>
      <c r="H21" s="339" t="n"/>
      <c r="I21" s="339" t="n"/>
      <c r="J21" s="339" t="n"/>
      <c r="K21" s="339" t="n"/>
      <c r="L21" s="339" t="n"/>
      <c r="M21" s="339" t="n"/>
      <c r="N21" s="339" t="n"/>
      <c r="O21" s="340" t="n"/>
      <c r="P21" s="389" t="n"/>
      <c r="Q21" s="381" t="n"/>
      <c r="R21" s="381" t="n"/>
      <c r="S21" s="381" t="n"/>
    </row>
    <row r="22">
      <c r="A22" s="397" t="inlineStr">
        <is>
          <t>Voluntary approaches</t>
        </is>
      </c>
      <c r="B22" s="339" t="n"/>
      <c r="C22" s="340" t="n"/>
      <c r="D22" s="391" t="inlineStr">
        <is>
          <t>Displays information for the Voluntary Approaches</t>
        </is>
      </c>
      <c r="E22" s="339" t="n"/>
      <c r="F22" s="339" t="n"/>
      <c r="G22" s="339" t="n"/>
      <c r="H22" s="339" t="n"/>
      <c r="I22" s="339" t="n"/>
      <c r="J22" s="339" t="n"/>
      <c r="K22" s="339" t="n"/>
      <c r="L22" s="339" t="n"/>
      <c r="M22" s="339" t="n"/>
      <c r="N22" s="339" t="n"/>
      <c r="O22" s="340" t="n"/>
      <c r="P22" s="389" t="n"/>
      <c r="Q22" s="381" t="n"/>
      <c r="R22" s="381" t="n"/>
      <c r="S22" s="381" t="n"/>
    </row>
    <row r="23">
      <c r="A23" s="390" t="inlineStr">
        <is>
          <t>Attributes definitions</t>
        </is>
      </c>
      <c r="B23" s="339" t="n"/>
      <c r="C23" s="340" t="n"/>
      <c r="D23" s="391" t="inlineStr">
        <is>
          <t>Definitions of policy instrument attributes</t>
        </is>
      </c>
      <c r="E23" s="339" t="n"/>
      <c r="F23" s="339" t="n"/>
      <c r="G23" s="339" t="n"/>
      <c r="H23" s="339" t="n"/>
      <c r="I23" s="339" t="n"/>
      <c r="J23" s="339" t="n"/>
      <c r="K23" s="339" t="n"/>
      <c r="L23" s="339" t="n"/>
      <c r="M23" s="339" t="n"/>
      <c r="N23" s="339" t="n"/>
      <c r="O23" s="340" t="n"/>
      <c r="P23" s="389" t="n"/>
      <c r="Q23" s="381" t="n"/>
      <c r="R23" s="381" t="n"/>
      <c r="S23" s="381" t="n"/>
    </row>
    <row r="24">
      <c r="A24" s="390" t="inlineStr">
        <is>
          <t>Ended</t>
        </is>
      </c>
      <c r="B24" s="339" t="n"/>
      <c r="C24" s="340" t="n"/>
      <c r="D24" s="391" t="inlineStr">
        <is>
          <t>Displays information for policy instruments that were once included in this database but have since expired or been terminated</t>
        </is>
      </c>
      <c r="E24" s="339" t="n"/>
      <c r="F24" s="339" t="n"/>
      <c r="G24" s="339" t="n"/>
      <c r="H24" s="339" t="n"/>
      <c r="I24" s="339" t="n"/>
      <c r="J24" s="339" t="n"/>
      <c r="K24" s="339" t="n"/>
      <c r="L24" s="339" t="n"/>
      <c r="M24" s="339" t="n"/>
      <c r="N24" s="339" t="n"/>
      <c r="O24" s="340" t="n"/>
      <c r="P24" s="389" t="n"/>
      <c r="Q24" s="381" t="n"/>
      <c r="R24" s="381" t="n"/>
      <c r="S24" s="381" t="n"/>
    </row>
    <row r="25">
      <c r="A25" s="387" t="n"/>
      <c r="B25" s="387" t="n"/>
      <c r="C25" s="387" t="n"/>
      <c r="D25" s="387" t="n"/>
      <c r="E25" s="387" t="n"/>
      <c r="F25" s="387" t="n"/>
      <c r="G25" s="387" t="n"/>
      <c r="H25" s="387" t="n"/>
      <c r="I25" s="387" t="n"/>
      <c r="J25" s="387" t="n"/>
      <c r="K25" s="387" t="n"/>
      <c r="L25" s="387" t="n"/>
      <c r="M25" s="387" t="n"/>
      <c r="N25" s="387" t="n"/>
      <c r="O25" s="387" t="n"/>
      <c r="P25" s="381" t="n"/>
      <c r="Q25" s="381" t="n"/>
      <c r="R25" s="381" t="n"/>
      <c r="S25" s="381" t="n"/>
    </row>
    <row r="26" ht="16.5" customHeight="1">
      <c r="A26" s="383" t="inlineStr">
        <is>
          <t>Legend</t>
        </is>
      </c>
      <c r="B26" s="384" t="n"/>
      <c r="C26" s="384" t="n"/>
      <c r="D26" s="384" t="n"/>
      <c r="E26" s="384" t="n"/>
      <c r="F26" s="384" t="n"/>
      <c r="G26" s="384" t="n"/>
      <c r="H26" s="384" t="n"/>
      <c r="I26" s="384" t="n"/>
      <c r="J26" s="384" t="n"/>
      <c r="K26" s="384" t="n"/>
      <c r="L26" s="384" t="n"/>
      <c r="M26" s="384" t="n"/>
      <c r="N26" s="384" t="n"/>
      <c r="O26" s="384" t="n"/>
      <c r="P26" s="381" t="n"/>
      <c r="Q26" s="381" t="n"/>
      <c r="R26" s="381" t="n"/>
      <c r="S26" s="381" t="n"/>
    </row>
    <row r="27">
      <c r="A27" s="398" t="inlineStr">
        <is>
          <t>Bold text</t>
        </is>
      </c>
      <c r="B27" s="339" t="n"/>
      <c r="C27" s="340" t="n"/>
      <c r="D27" s="399" t="inlineStr">
        <is>
          <t>Policy instrument</t>
        </is>
      </c>
      <c r="E27" s="339" t="n"/>
      <c r="F27" s="339" t="n"/>
      <c r="G27" s="339" t="n"/>
      <c r="H27" s="339" t="n"/>
      <c r="I27" s="339" t="n"/>
      <c r="J27" s="339" t="n"/>
      <c r="K27" s="339" t="n"/>
      <c r="L27" s="339" t="n"/>
      <c r="M27" s="339" t="n"/>
      <c r="N27" s="339" t="n"/>
      <c r="O27" s="340" t="n"/>
      <c r="P27" s="389" t="n"/>
      <c r="Q27" s="381" t="n"/>
      <c r="R27" s="381" t="n"/>
      <c r="S27" s="381" t="n"/>
    </row>
    <row r="28">
      <c r="A28" s="400" t="inlineStr">
        <is>
          <t>Unbolded text</t>
        </is>
      </c>
      <c r="B28" s="339" t="n"/>
      <c r="C28" s="340" t="n"/>
      <c r="D28" s="391" t="inlineStr">
        <is>
          <t>Sub-schemes of the policy instrument</t>
        </is>
      </c>
      <c r="E28" s="339" t="n"/>
      <c r="F28" s="339" t="n"/>
      <c r="G28" s="339" t="n"/>
      <c r="H28" s="339" t="n"/>
      <c r="I28" s="339" t="n"/>
      <c r="J28" s="339" t="n"/>
      <c r="K28" s="339" t="n"/>
      <c r="L28" s="339" t="n"/>
      <c r="M28" s="339" t="n"/>
      <c r="N28" s="339" t="n"/>
      <c r="O28" s="340" t="n"/>
      <c r="P28" s="389" t="n"/>
      <c r="Q28" s="381" t="n"/>
      <c r="R28" s="381" t="n"/>
      <c r="S28" s="381" t="n"/>
    </row>
    <row r="29">
      <c r="A29" s="387" t="n"/>
      <c r="B29" s="387" t="n"/>
      <c r="C29" s="387" t="n"/>
      <c r="D29" s="387" t="n"/>
      <c r="E29" s="387" t="n"/>
      <c r="F29" s="387" t="n"/>
      <c r="G29" s="387" t="n"/>
      <c r="H29" s="387" t="n"/>
      <c r="I29" s="387" t="n"/>
      <c r="J29" s="387" t="n"/>
      <c r="K29" s="387" t="n"/>
      <c r="L29" s="387" t="n"/>
      <c r="M29" s="387" t="n"/>
      <c r="N29" s="387" t="n"/>
      <c r="O29" s="387" t="n"/>
      <c r="P29" s="381" t="n"/>
      <c r="Q29" s="381" t="n"/>
      <c r="R29" s="381" t="n"/>
      <c r="S29" s="381" t="n"/>
    </row>
    <row r="30">
      <c r="A30" s="379" t="n"/>
      <c r="B30" s="379" t="n"/>
      <c r="C30" s="379" t="n"/>
      <c r="D30" s="379" t="n"/>
      <c r="E30" s="379" t="n"/>
      <c r="F30" s="379" t="n"/>
      <c r="G30" s="379" t="n"/>
      <c r="H30" s="379" t="n"/>
      <c r="I30" s="379" t="n"/>
      <c r="J30" s="379" t="n"/>
      <c r="K30" s="379" t="n"/>
      <c r="L30" s="379" t="n"/>
      <c r="M30" s="379" t="n"/>
      <c r="N30" s="379" t="n"/>
      <c r="O30" s="379" t="n"/>
      <c r="P30" s="381" t="n"/>
      <c r="Q30" s="381" t="n"/>
      <c r="R30" s="381" t="n"/>
      <c r="S30" s="381" t="n"/>
    </row>
    <row r="31" ht="16.5" customHeight="1">
      <c r="A31" s="401" t="inlineStr">
        <is>
          <t>MGF Lab contact</t>
        </is>
      </c>
      <c r="B31" s="110" t="n"/>
      <c r="C31" s="379" t="n"/>
      <c r="D31" s="379" t="n"/>
      <c r="E31" s="379" t="n"/>
      <c r="F31" s="379" t="n"/>
      <c r="G31" s="379" t="n"/>
      <c r="H31" s="379" t="n"/>
      <c r="I31" s="379" t="n"/>
      <c r="J31" s="379" t="n"/>
      <c r="K31" s="379" t="n"/>
      <c r="L31" s="379" t="n"/>
      <c r="M31" s="379" t="n"/>
      <c r="N31" s="379" t="n"/>
      <c r="O31" s="379" t="n"/>
      <c r="P31" s="381" t="n"/>
      <c r="Q31" s="381" t="n"/>
      <c r="R31" s="381" t="n"/>
      <c r="S31" s="381" t="n"/>
    </row>
    <row r="32">
      <c r="A32" s="402" t="inlineStr">
        <is>
          <t>Danqing Shao</t>
        </is>
      </c>
      <c r="B32" s="403" t="inlineStr">
        <is>
          <t>dqshao@nsd.pku.edu.cn</t>
        </is>
      </c>
      <c r="C32" s="110" t="n"/>
      <c r="D32" s="379" t="n"/>
      <c r="E32" s="379" t="n"/>
      <c r="F32" s="379" t="n"/>
      <c r="G32" s="379" t="n"/>
      <c r="H32" s="379" t="n"/>
      <c r="I32" s="379" t="n"/>
      <c r="J32" s="379" t="n"/>
      <c r="K32" s="379" t="n"/>
      <c r="L32" s="379" t="n"/>
      <c r="M32" s="379" t="n"/>
      <c r="N32" s="379" t="n"/>
      <c r="O32" s="379" t="n"/>
      <c r="P32" s="381" t="n"/>
      <c r="Q32" s="381" t="n"/>
      <c r="R32" s="381" t="n"/>
      <c r="S32" s="381" t="n"/>
    </row>
    <row r="33">
      <c r="A33" s="402" t="inlineStr">
        <is>
          <t>Xiaobei He</t>
        </is>
      </c>
      <c r="B33" s="403" t="inlineStr">
        <is>
          <t>xbhe@nsd.pku.edu.cn</t>
        </is>
      </c>
      <c r="C33" s="110" t="n"/>
      <c r="D33" s="379" t="n"/>
      <c r="E33" s="379" t="n"/>
      <c r="F33" s="379" t="n"/>
      <c r="G33" s="379" t="n"/>
      <c r="H33" s="379" t="n"/>
      <c r="I33" s="379" t="n"/>
      <c r="J33" s="379" t="n"/>
      <c r="K33" s="379" t="n"/>
      <c r="L33" s="379" t="n"/>
      <c r="M33" s="379" t="n"/>
      <c r="N33" s="379" t="n"/>
      <c r="O33" s="379" t="n"/>
      <c r="P33" s="381" t="n"/>
      <c r="Q33" s="381" t="n"/>
      <c r="R33" s="381" t="n"/>
      <c r="S33" s="381" t="n"/>
    </row>
  </sheetData>
  <mergeCells count="40">
    <mergeCell ref="D11:O11"/>
    <mergeCell ref="D13:O13"/>
    <mergeCell ref="D27:O27"/>
    <mergeCell ref="A18:C18"/>
    <mergeCell ref="A27:C27"/>
    <mergeCell ref="A3:C3"/>
    <mergeCell ref="A21:C21"/>
    <mergeCell ref="A12:C12"/>
    <mergeCell ref="A1:H1"/>
    <mergeCell ref="D17:O17"/>
    <mergeCell ref="D16:O16"/>
    <mergeCell ref="A23:C23"/>
    <mergeCell ref="D28:O28"/>
    <mergeCell ref="A14:C14"/>
    <mergeCell ref="A22:C22"/>
    <mergeCell ref="A17:C17"/>
    <mergeCell ref="D18:O18"/>
    <mergeCell ref="A20:C20"/>
    <mergeCell ref="D12:O12"/>
    <mergeCell ref="A28:C28"/>
    <mergeCell ref="A13:C13"/>
    <mergeCell ref="A19:C19"/>
    <mergeCell ref="D24:O24"/>
    <mergeCell ref="D15:O15"/>
    <mergeCell ref="A16:C16"/>
    <mergeCell ref="D23:O23"/>
    <mergeCell ref="D14:O14"/>
    <mergeCell ref="A7:M7"/>
    <mergeCell ref="A15:C15"/>
    <mergeCell ref="A24:C24"/>
    <mergeCell ref="D20:O20"/>
    <mergeCell ref="A4:B4"/>
    <mergeCell ref="A11:C11"/>
    <mergeCell ref="B33:C33"/>
    <mergeCell ref="D19:O19"/>
    <mergeCell ref="A10:B10"/>
    <mergeCell ref="D22:O22"/>
    <mergeCell ref="B32:C32"/>
    <mergeCell ref="A31:B31"/>
    <mergeCell ref="D21:O21"/>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G32"/>
  <sheetViews>
    <sheetView workbookViewId="0">
      <selection activeCell="A1" sqref="A1:BE2"/>
    </sheetView>
  </sheetViews>
  <sheetFormatPr baseColWidth="8" defaultRowHeight="13.9"/>
  <cols>
    <col width="20" customWidth="1" min="46" max="46"/>
    <col width="20" customWidth="1" min="48" max="48"/>
  </cols>
  <sheetData>
    <row r="1">
      <c r="A1" s="159" t="inlineStr">
        <is>
          <t>Identification</t>
        </is>
      </c>
      <c r="B1" s="93" t="n"/>
      <c r="C1" s="160" t="inlineStr">
        <is>
          <t>Classification - Instrument typology</t>
        </is>
      </c>
      <c r="D1" s="95" t="n"/>
      <c r="E1" s="95" t="n"/>
      <c r="F1" s="96" t="n"/>
      <c r="G1" s="195" t="inlineStr">
        <is>
          <t>Policy description</t>
        </is>
      </c>
      <c r="H1" s="100" t="n"/>
      <c r="I1" s="100" t="n"/>
      <c r="J1" s="100" t="n"/>
      <c r="K1" s="100" t="n"/>
      <c r="L1" s="100" t="n"/>
      <c r="M1" s="101" t="n"/>
      <c r="N1" s="196" t="inlineStr">
        <is>
          <t>Administrative information</t>
        </is>
      </c>
      <c r="O1" s="100" t="n"/>
      <c r="P1" s="100" t="n"/>
      <c r="Q1" s="100" t="n"/>
      <c r="R1" s="100" t="n"/>
      <c r="S1" s="100" t="n"/>
      <c r="T1" s="100" t="n"/>
      <c r="U1" s="100" t="n"/>
      <c r="V1" s="100" t="n"/>
      <c r="W1" s="101" t="n"/>
      <c r="X1" s="163" t="inlineStr">
        <is>
          <t>Policy regulatory base and intensity</t>
        </is>
      </c>
      <c r="Y1" s="100" t="n"/>
      <c r="Z1" s="100" t="n"/>
      <c r="AA1" s="100" t="n"/>
      <c r="AB1" s="100" t="n"/>
      <c r="AC1" s="100" t="n"/>
      <c r="AD1" s="100" t="n"/>
      <c r="AE1" s="100" t="n"/>
      <c r="AF1" s="100" t="n"/>
      <c r="AG1" s="100" t="n"/>
      <c r="AH1" s="100" t="n"/>
      <c r="AI1" s="100" t="n"/>
      <c r="AJ1" s="100" t="n"/>
      <c r="AK1" s="100" t="n"/>
      <c r="AL1" s="101" t="n"/>
      <c r="AM1" s="164" t="inlineStr">
        <is>
          <t>Instrument-specific attributes</t>
        </is>
      </c>
      <c r="AN1" s="100" t="n"/>
      <c r="AO1" s="100" t="n"/>
      <c r="AP1" s="100" t="n"/>
      <c r="AQ1" s="100" t="n"/>
      <c r="AR1" s="100" t="n"/>
      <c r="AS1" s="100" t="n"/>
      <c r="AT1" s="100" t="n"/>
      <c r="AU1" s="100" t="n"/>
      <c r="AV1" s="101" t="n"/>
      <c r="AW1" s="198" t="n"/>
      <c r="AX1" s="129" t="n"/>
      <c r="AY1" s="165" t="inlineStr">
        <is>
          <t>GHG emission base</t>
        </is>
      </c>
      <c r="AZ1" s="100" t="n"/>
      <c r="BA1" s="100" t="n"/>
      <c r="BB1" s="101" t="n"/>
      <c r="BC1" s="199" t="n"/>
      <c r="BD1" s="100" t="n"/>
      <c r="BE1" s="105" t="n"/>
      <c r="BF1" s="200" t="n"/>
      <c r="BG1" s="199" t="n"/>
    </row>
    <row r="2">
      <c r="A2" s="168" t="inlineStr">
        <is>
          <t>Policy Instrument ID</t>
        </is>
      </c>
      <c r="B2" s="169" t="inlineStr">
        <is>
          <t>Instrument / subscheme</t>
        </is>
      </c>
      <c r="C2" s="170" t="inlineStr">
        <is>
          <t>Group</t>
        </is>
      </c>
      <c r="D2" s="170" t="inlineStr">
        <is>
          <t>Approach</t>
        </is>
      </c>
      <c r="E2" s="170" t="inlineStr">
        <is>
          <t>Emission sector</t>
        </is>
      </c>
      <c r="F2" s="170" t="inlineStr">
        <is>
          <t>Sub-sector</t>
        </is>
      </c>
      <c r="G2" s="171" t="inlineStr">
        <is>
          <t>Domestic instrument name</t>
        </is>
      </c>
      <c r="H2" s="171" t="inlineStr">
        <is>
          <t>English instrument name</t>
        </is>
      </c>
      <c r="I2" s="171" t="inlineStr">
        <is>
          <t>Policy Package</t>
        </is>
      </c>
      <c r="J2" s="171" t="inlineStr">
        <is>
          <t>Description</t>
        </is>
      </c>
      <c r="K2" s="171" t="inlineStr">
        <is>
          <t>Objective</t>
        </is>
      </c>
      <c r="L2" s="171" t="inlineStr">
        <is>
          <t>Mitigation relevance</t>
        </is>
      </c>
      <c r="M2" s="171" t="inlineStr">
        <is>
          <t>Functioning channel</t>
        </is>
      </c>
      <c r="N2" s="172" t="inlineStr">
        <is>
          <t>Country</t>
        </is>
      </c>
      <c r="O2" s="172" t="inlineStr">
        <is>
          <t>Jurisdiction level</t>
        </is>
      </c>
      <c r="P2" s="172" t="inlineStr">
        <is>
          <t>Jurisdiction name</t>
        </is>
      </c>
      <c r="Q2" s="172" t="inlineStr">
        <is>
          <t>Adoption date</t>
        </is>
      </c>
      <c r="R2" s="172" t="inlineStr">
        <is>
          <t>Start date</t>
        </is>
      </c>
      <c r="S2" s="172" t="inlineStr">
        <is>
          <t>End date</t>
        </is>
      </c>
      <c r="T2" s="172" t="inlineStr">
        <is>
          <t>Last revision</t>
        </is>
      </c>
      <c r="U2" s="172" t="inlineStr">
        <is>
          <t>Last revision (Details)</t>
        </is>
      </c>
      <c r="V2" s="172" t="inlineStr">
        <is>
          <t>Status</t>
        </is>
      </c>
      <c r="W2" s="172" t="inlineStr">
        <is>
          <t>Administrating authorities</t>
        </is>
      </c>
      <c r="X2" s="173" t="inlineStr">
        <is>
          <t>Asset</t>
        </is>
      </c>
      <c r="Y2" s="173" t="inlineStr">
        <is>
          <t>Asset (Status)</t>
        </is>
      </c>
      <c r="Z2" s="173" t="inlineStr">
        <is>
          <t>Asset (Details)</t>
        </is>
      </c>
      <c r="AA2" s="173" t="inlineStr">
        <is>
          <t>Asset (Other)</t>
        </is>
      </c>
      <c r="AB2" s="173" t="inlineStr">
        <is>
          <t>Asset (Cut-off range)</t>
        </is>
      </c>
      <c r="AC2" s="173" t="inlineStr">
        <is>
          <t>Agent</t>
        </is>
      </c>
      <c r="AD2" s="173" t="inlineStr">
        <is>
          <t>Agent (Detail)</t>
        </is>
      </c>
      <c r="AE2" s="173" t="inlineStr">
        <is>
          <t>Activity</t>
        </is>
      </c>
      <c r="AF2" s="173" t="inlineStr">
        <is>
          <t>Activity (Details)</t>
        </is>
      </c>
      <c r="AG2" s="173" t="inlineStr">
        <is>
          <t>Intensity (Value)</t>
        </is>
      </c>
      <c r="AH2" s="173" t="inlineStr">
        <is>
          <t>Intensity (Unit)</t>
        </is>
      </c>
      <c r="AI2" s="173" t="inlineStr">
        <is>
          <t>Intensity (Details)</t>
        </is>
      </c>
      <c r="AJ2" s="173" t="inlineStr">
        <is>
          <t>Requirement specification</t>
        </is>
      </c>
      <c r="AK2" s="173" t="inlineStr">
        <is>
          <t>Compliance calculation methodology I</t>
        </is>
      </c>
      <c r="AL2" s="173" t="inlineStr">
        <is>
          <t>Compliance calculation methodology II</t>
        </is>
      </c>
      <c r="AM2" s="174" t="inlineStr">
        <is>
          <t>Instrument linkage</t>
        </is>
      </c>
      <c r="AN2" s="174" t="inlineStr">
        <is>
          <t>Responsibility information capturing</t>
        </is>
      </c>
      <c r="AO2" s="174" t="inlineStr">
        <is>
          <t>Information transmission</t>
        </is>
      </c>
      <c r="AP2" s="174" t="inlineStr">
        <is>
          <t>Frequency of information provision</t>
        </is>
      </c>
      <c r="AQ2" s="174" t="inlineStr">
        <is>
          <t>Public availability of information</t>
        </is>
      </c>
      <c r="AR2" s="174" t="inlineStr">
        <is>
          <t>For labels: Type</t>
        </is>
      </c>
      <c r="AS2" s="174" t="inlineStr">
        <is>
          <t>Compliance monitoring</t>
        </is>
      </c>
      <c r="AT2" s="201" t="inlineStr">
        <is>
          <t>Compliance monitoring details</t>
        </is>
      </c>
      <c r="AU2" s="174" t="inlineStr">
        <is>
          <t>Compliance enforcement</t>
        </is>
      </c>
      <c r="AV2" s="174" t="inlineStr">
        <is>
          <t>Compliance enforcement details</t>
        </is>
      </c>
      <c r="AW2" s="201" t="inlineStr">
        <is>
          <t>Compliance promotion</t>
        </is>
      </c>
      <c r="AX2" s="174" t="inlineStr">
        <is>
          <t>Details on capacity building, training/education, information campaigns and award schemes</t>
        </is>
      </c>
      <c r="AY2" s="202" t="inlineStr">
        <is>
          <t>GHG emission coverage (absolute)</t>
        </is>
      </c>
      <c r="AZ2" s="202" t="inlineStr">
        <is>
          <t>GHG emission coverage (% domestic emissions)</t>
        </is>
      </c>
      <c r="BA2" s="170" t="inlineStr">
        <is>
          <t>Economic sector</t>
        </is>
      </c>
      <c r="BB2" s="170" t="inlineStr">
        <is>
          <t>GHGs affected</t>
        </is>
      </c>
      <c r="BC2" s="170" t="inlineStr">
        <is>
          <t>Mitigation effect</t>
        </is>
      </c>
      <c r="BD2" s="170" t="inlineStr">
        <is>
          <t>Mitigation co-benefits</t>
        </is>
      </c>
      <c r="BE2" s="172" t="inlineStr">
        <is>
          <t>Legal statute</t>
        </is>
      </c>
      <c r="BF2" s="172" t="inlineStr">
        <is>
          <t>Legal document</t>
        </is>
      </c>
      <c r="BG2" s="172" t="inlineStr">
        <is>
          <t>Other weblinks</t>
        </is>
      </c>
    </row>
    <row r="3">
      <c r="A3" s="439" t="inlineStr">
        <is>
          <t>CHNREPSIDI01S000</t>
        </is>
      </c>
      <c r="B3" s="439" t="inlineStr">
        <is>
          <t>Instrument</t>
        </is>
      </c>
      <c r="C3" s="439" t="inlineStr">
        <is>
          <t>Reporting requirements</t>
        </is>
      </c>
      <c r="D3" s="439" t="inlineStr">
        <is>
          <t>Sustainability information disclosure</t>
        </is>
      </c>
      <c r="E3" s="439" t="inlineStr">
        <is>
          <t>Cross-sectoral</t>
        </is>
      </c>
      <c r="F3" s="439" t="inlineStr">
        <is>
          <t>Key pollutant-discharging industries (power, steel, building materials, chemicals, petrochemicals, etc.)</t>
        </is>
      </c>
      <c r="G3" s="439" t="inlineStr">
        <is>
          <t>企业环境信息依法披露制度</t>
        </is>
      </c>
      <c r="H3" s="439" t="inlineStr">
        <is>
          <t>Enterprise Environmental Information Disclosure System</t>
        </is>
      </c>
      <c r="I3" s="439" t="inlineStr">
        <is>
          <t>N/A</t>
        </is>
      </c>
      <c r="J3" s="439" t="inlineStr">
        <is>
          <t>The enterprise environmental information disclosure system is a mandatory information disclosure system requiring enterprises to disclose environmental information in accordance with the law. The current system centres on the Reform Plan for the System of Environmental Information Disclosure in Accordance with the Law issued by the Ministry of Ecology and Environment in 2021 and the Measures for the Administration of the Legally-Mandated Disclosure of Enterprise Environmental Information (MEE Order No. 24, effective 8 February 2022), supported by the Format Guidelines for the Legally-Mandated Disclosure of Enterprise Environmental Information. The system's lineage can be traced to the 2007 Measures on Open Environmental Information (Trial) (SEPA Order No. 35) and the 2014 Measures for the Disclosure of Environmental Information by Enterprises and Public Institutions (MEP Order No. 31). The system designates five categories of enterprises as mandatory disclosers: key pollutant-discharging units, enterprises subject to mandatory clean production audits, enterprises held criminally liable or subject to major administrative penalties for ecological and environmental violations, and listed companies and bond-issuing enterprises meeting prescribed conditions. The disclosure content covers enterprise basic information, pollutant generation, discharge and treatment facility information, carbon emission information, ecological and environmental administrative permit and penalty information, and clean production and mandatory clean production audit information. Enterprises must compile and publicly disclose annual and interim environmental information disclosure reports through a unified enterprise environmental information disclosure system.</t>
        </is>
      </c>
      <c r="K3" s="439" t="inlineStr">
        <is>
          <t>Information disclosure</t>
        </is>
      </c>
      <c r="L3" s="439" t="inlineStr">
        <is>
          <t>Indirect</t>
        </is>
      </c>
      <c r="M3" s="439" t="inlineStr">
        <is>
          <t>Supply-side</t>
        </is>
      </c>
      <c r="N3" s="439" t="inlineStr">
        <is>
          <t>CHN</t>
        </is>
      </c>
      <c r="O3" s="439" t="inlineStr">
        <is>
          <t>national</t>
        </is>
      </c>
      <c r="P3" s="439" t="inlineStr">
        <is>
          <t>N/A</t>
        </is>
      </c>
      <c r="Q3" s="439" t="inlineStr">
        <is>
          <t>11/04/2007</t>
        </is>
      </c>
      <c r="R3" s="439" t="inlineStr">
        <is>
          <t>01/05/2008</t>
        </is>
      </c>
      <c r="S3" s="439" t="inlineStr">
        <is>
          <t>N/A</t>
        </is>
      </c>
      <c r="T3" s="439" t="inlineStr">
        <is>
          <t>11/12/2021</t>
        </is>
      </c>
      <c r="U3" s="439" t="inlineStr">
        <is>
          <t>System lineage: on 11 April 2007 the Measures on Open Environmental Information (Trial) (SEPA Order No. 35) were promulgated and took effect on 1 May 2008, first establishing the environmental information disclosure system (including enterprise environmental information disclosure); on 19 December 2014 the Measures for the Disclosure of Environmental Information by Enterprises and Public Institutions (MEP Order No. 31) were promulgated and took effect on 1 January 2015, strengthening mandatory disclosure by key pollutant-discharging units; in 2021 the Ministry of Ecology and Environment issued the Reform Plan for the System of Environmental Information Disclosure in Accordance with the Law, and in December 2021 the Measures for the Administration of the Legally-Mandated Disclosure of Enterprise Environmental Information (MEE Order No. 24) were released and took effect on 8 February 2022, supported by the Format Guidelines, upgrading enterprise environmental information disclosure into a legally-mandated disclosure system, adding carbon emission information disclosure requirements, and establishing a unified enterprise environmental information disclosure system.</t>
        </is>
      </c>
      <c r="V3" s="439">
        <f>IF(R3="","In force",IF(R3="N/A","In force",IF(TODAY()&lt;DATE(VALUE(RIGHT(R3,4)),VALUE(MID(R3,4,2)),VALUE(LEFT(R3,2))),"Scheduled",IF(S3="","In force",IF(S3="N/A","In force",IF(TODAY()&lt;DATE(VALUE(RIGHT(S3,4)),VALUE(MID(S3,4,2)),VALUE(LEFT(S3,2))),"In force","Ended"))))))</f>
        <v/>
      </c>
      <c r="W3" s="439" t="inlineStr">
        <is>
          <t>Ministry of Ecology and Environment; local ecology and environment authorities at all levels</t>
        </is>
      </c>
      <c r="X3" s="439" t="inlineStr">
        <is>
          <t>Industrial enterprises and their production and operation facilities</t>
        </is>
      </c>
      <c r="Y3" s="439" t="inlineStr">
        <is>
          <t>Existing</t>
        </is>
      </c>
      <c r="Z3" s="439" t="inlineStr">
        <is>
          <t>The disclosers are five categories of enterprises: (1) key pollutant-discharging units; (2) enterprises subject to mandatory clean production audits; (3) enterprises held criminally liable or subject to major administrative penalties such as large fines for ecological and environmental violations; (4) listed companies meeting prescribed conditions; (5) bond-issuing enterprises meeting prescribed conditions. The production facilities involved cover industrial production installations and pollution-control facilities that discharge air pollutants, water pollutants and solid waste and generate carbon emissions.</t>
        </is>
      </c>
      <c r="AA3" s="439" t="inlineStr">
        <is>
          <t>N/A</t>
        </is>
      </c>
      <c r="AB3" s="439" t="inlineStr">
        <is>
          <t>N/A</t>
        </is>
      </c>
      <c r="AC3" s="439" t="inlineStr">
        <is>
          <t>Firms</t>
        </is>
      </c>
      <c r="AD3" s="439" t="inlineStr">
        <is>
          <t>Enterprises legally obliged to disclose environmental information, including key pollutant-discharging units, enterprises subject to mandatory clean production audits, enterprises subject to major ecological and environmental administrative penalties or held criminally liable, and listed companies and bond-issuing enterprises meeting prescribed conditions. Enterprises are responsible for the truthfulness, accuracy, completeness and timeliness of the environmental information they disclose.</t>
        </is>
      </c>
      <c r="AE3" s="439" t="inlineStr">
        <is>
          <t>Production</t>
        </is>
      </c>
      <c r="AF3" s="439" t="inlineStr">
        <is>
          <t>Activities of enterprises that generate pollutant discharges, carbon emissions and environmental impacts in the course of production and operation. Enterprises must compile and publicly disclose annual environmental information disclosure reports in accordance with the law, and compile and publicly disclose interim environmental information disclosure reports upon the occurrence of specific circumstances such as being subject to major administrative penalties, being held criminally liable, or issuing shares or bonds, disclosing to the public through the enterprise environmental information disclosure system.</t>
        </is>
      </c>
      <c r="AG3" s="439" t="inlineStr">
        <is>
          <t>N/A</t>
        </is>
      </c>
      <c r="AH3" s="439" t="inlineStr">
        <is>
          <t>N/A</t>
        </is>
      </c>
      <c r="AI3" s="439" t="inlineStr">
        <is>
          <t>N/A</t>
        </is>
      </c>
      <c r="AJ3" s="439" t="inlineStr">
        <is>
          <t>1) Mandatory disclosers must, within the prescribed period each year (generally before 15 March of the following year), compile and publicly disclose the previous year's Enterprise Environmental Information Disclosure Report through the enterprise environmental information disclosure system; 2) upon the occurrence of prescribed circumstances (such as major administrative penalties, criminal liability, refinancing by listed companies, or bond issuance), an interim environmental information disclosure report must be compiled and publicly disclosed within the prescribed time limit; 3) the disclosure content must comply with the Format Guidelines for the Legally-Mandated Disclosure of Enterprise Environmental Information, covering enterprise basic information, enterprise environmental management information, pollutant generation, treatment and discharge information, carbon emission information, ecological and environmental emergency information, ecological and environmental violation information, and interim disclosures made during the year; 4) enterprises are responsible for the truthfulness, accuracy and completeness of the disclosed information, which is publicly disclosed and queryable on a long-term basis; 5) ecology and environment authorities supervise and inspect disclosure, and investigate and punish failure to disclose or false disclosure in accordance with the law and record it in credit records.</t>
        </is>
      </c>
      <c r="AK3" s="439" t="inlineStr">
        <is>
          <t>N/A</t>
        </is>
      </c>
      <c r="AL3" s="439" t="inlineStr">
        <is>
          <t>N/A</t>
        </is>
      </c>
      <c r="AM3" s="439" t="inlineStr">
        <is>
          <t>Linked to the pollutant discharge permit system: the scope of key pollutant-discharging units and pollutant discharge information align with matters recorded in pollutant discharge permits. Linked to the mandatory clean production audit system: enterprises subject to mandatory clean production audits must disclose audit information. Linked to enterprise environmental credit evaluation and green finance: disclosed information serves as an important basis for environmental credit evaluation and the assessment of green credit and green bonds. Linked to the carbon emission reporting system: carbon emission information disclosure requirements are incorporated.</t>
        </is>
      </c>
      <c r="AN3" s="439" t="inlineStr">
        <is>
          <t>Enterprises compile environmental information disclosure reports themselves and are responsible for their truthfulness, reporting and disclosing online through the enterprise environmental information disclosure system established by the Ministry of Ecology and Environment; ecology and environment authorities are responsible for the construction, maintenance and supervision of the system and may conduct spot checks to verify disclosed information.</t>
        </is>
      </c>
      <c r="AO3" s="439" t="inlineStr">
        <is>
          <t>Online compilation, uploading and disclosure through the unified national enterprise environmental information disclosure system (online disclosure); disclosure reports are made public and can be queried by the public through the system.</t>
        </is>
      </c>
      <c r="AP3" s="439" t="inlineStr">
        <is>
          <t>Annual reports are disclosed once a year (generally before 15 March of the following year); interim reports are disclosed within the prescribed time limit after the occurrence of prescribed circumstances.</t>
        </is>
      </c>
      <c r="AQ3" s="439" t="inlineStr">
        <is>
          <t>Yes. Enterprise environmental information disclosure reports are made public through the unified national enterprise environmental information disclosure system, where the public, investors, financial institutions and regulators can query them online, and the disclosed information is retained and traceable on a long-term basis.</t>
        </is>
      </c>
      <c r="AR3" s="439" t="inlineStr">
        <is>
          <t>N/A</t>
        </is>
      </c>
      <c r="AS3" s="439" t="inlineStr">
        <is>
          <t>Inspections or audits conducted by government authorities</t>
        </is>
      </c>
      <c r="AT3" s="439" t="inlineStr">
        <is>
          <t>Ecology and environment authorities supervise and inspect enterprises' disclosure of environmental information, verify disclosed information through spot checks, and investigate and handle violations in accordance with the law.</t>
        </is>
      </c>
      <c r="AU3" s="439" t="inlineStr">
        <is>
          <t>Administrative penalties; fines; rectification orders; inclusion in credit records</t>
        </is>
      </c>
      <c r="AV3" s="439" t="inlineStr">
        <is>
          <t>Administrative penalties; fines; orders for correction; inclusion in credit records. Enterprises that fail to disclose as required or make false disclosures are investigated and punished in accordance with the law and recorded in credit records.</t>
        </is>
      </c>
      <c r="AW3" s="439" t="inlineStr">
        <is>
          <t>Disclosed environmental information feeds into the enterprise environmental credit evaluation system; compliant enterprises with favourable evaluation results enjoy preferential access to green credit, green bonds and other green finance instruments.</t>
        </is>
      </c>
      <c r="AX3" s="439" t="inlineStr">
        <is>
          <t>Organises training and policy briefings on the legally-mandated disclosure of enterprise environmental information; builds and promotes the enterprise environmental information disclosure system; issues format guidelines and reporting manuals to guide enterprises in standardised disclosure.</t>
        </is>
      </c>
      <c r="AY3" s="439" t="inlineStr">
        <is>
          <t>N/A</t>
        </is>
      </c>
      <c r="AZ3" s="439" t="inlineStr">
        <is>
          <t>N/A</t>
        </is>
      </c>
      <c r="BA3" s="439" t="inlineStr">
        <is>
          <t>C19; C20; C23; C24; D35</t>
        </is>
      </c>
      <c r="BB3" s="439" t="inlineStr">
        <is>
          <t>CO2</t>
        </is>
      </c>
      <c r="BC3" s="439" t="inlineStr">
        <is>
          <t>Positive</t>
        </is>
      </c>
      <c r="BD3" s="439" t="inlineStr">
        <is>
          <t>Pollution control; Technological innovation</t>
        </is>
      </c>
      <c r="BE3" s="439" t="inlineStr">
        <is>
          <t>Measures for the Administration of the Legally-Mandated Disclosure of Enterprise Environmental Information (MEE Order No. 24)</t>
        </is>
      </c>
      <c r="BF3" s="439" t="inlineStr">
        <is>
          <t>https://www.mee.gov.cn/xxgk2018/xxgk/xxgk02/202112/t20211221_964837.html</t>
        </is>
      </c>
      <c r="BG3" s="439" t="inlineStr">
        <is>
          <t>Measures on Open Environmental Information (Trial) (SEPA Order No. 35): https://www.gov.cn/gongbao/content/2008/content_892212.htm</t>
        </is>
      </c>
    </row>
    <row r="4">
      <c r="A4" s="439" t="inlineStr">
        <is>
          <t>CHNREPSIDI02S000</t>
        </is>
      </c>
      <c r="B4" s="439" t="inlineStr">
        <is>
          <t>Instrument</t>
        </is>
      </c>
      <c r="C4" s="439" t="inlineStr">
        <is>
          <t>Reporting requirements</t>
        </is>
      </c>
      <c r="D4" s="439" t="inlineStr">
        <is>
          <t>Sustainability information disclosure</t>
        </is>
      </c>
      <c r="E4" s="439" t="inlineStr">
        <is>
          <t>Cross-sectoral</t>
        </is>
      </c>
      <c r="F4" s="439" t="inlineStr">
        <is>
          <t>N/A</t>
        </is>
      </c>
      <c r="G4" s="439" t="inlineStr">
        <is>
          <t>上市公司可持续发展报告指引</t>
        </is>
      </c>
      <c r="H4" s="439" t="inlineStr">
        <is>
          <t>Sustainability Reporting Guidelines for Listed Companies</t>
        </is>
      </c>
      <c r="I4" s="439" t="inlineStr">
        <is>
          <t>N/A</t>
        </is>
      </c>
      <c r="J4" s="439" t="inlineStr">
        <is>
          <t>The Sustainability Reporting Guidelines for Listed Companies are listed-company information disclosure rules jointly issued by the Shanghai Stock Exchange (SSE), Shenzhen Stock Exchange (SZSE) and Beijing Stock Exchange (BSE) under the guidance of the China Securities Regulatory Commission (CSRC), requiring qualifying listed companies to make annual information disclosures in accordance with a unified sustainability/ESG reporting framework. The Guidelines cover 21 topics across all three ESG dimensions (environmental, social and governance), with climate change as the primary topic, and require disclosure of Scope 1 and Scope 2 GHG emissions (mandatory) and Scope 3 GHG emissions (encouraged), as well as the identification of and response to climate-related transition risks and opportunities. The Guidelines adopt a double materiality principle (financial materiality and impact materiality), apply mandatory disclosure to a defined group of listed companies and voluntary disclosure to others. The mandatory disclosure scope covers constituents of the SSE 180 Index, STAR 50 Index, SZSE 100 Index, ChiNext Index and companies listed both domestically and overseas (approximately 450+ companies, covering over 50% of total A-share market capitalisation). The Guidelines were released for public consultation on 8 February 2024, formally issued on 12 April 2024, and took effect on 1 May 2024, with the first batch of mandatory annual reports due by 30 April 2026 (covering the 2025 financial year). A companion Guidance on Preparing Sustainability Reports for Listed Companies was issued (first edition January 2025, second edition January 2026) to provide operational guidance for implementation.</t>
        </is>
      </c>
      <c r="K4" s="439" t="inlineStr">
        <is>
          <t>Information disclosure; Green economy; Climate change mitigation</t>
        </is>
      </c>
      <c r="L4" s="439" t="inlineStr">
        <is>
          <t>Direct</t>
        </is>
      </c>
      <c r="M4" s="439" t="inlineStr">
        <is>
          <t>Supply-side</t>
        </is>
      </c>
      <c r="N4" s="439" t="inlineStr">
        <is>
          <t>CHN</t>
        </is>
      </c>
      <c r="O4" s="439" t="inlineStr">
        <is>
          <t>national</t>
        </is>
      </c>
      <c r="P4" s="439" t="inlineStr">
        <is>
          <t>N/A</t>
        </is>
      </c>
      <c r="Q4" s="439" t="inlineStr">
        <is>
          <t>12/04/2024</t>
        </is>
      </c>
      <c r="R4" s="439" t="inlineStr">
        <is>
          <t>01/05/2024</t>
        </is>
      </c>
      <c r="S4" s="439" t="inlineStr">
        <is>
          <t>N/A</t>
        </is>
      </c>
      <c r="T4" s="439" t="inlineStr">
        <is>
          <t>N/A</t>
        </is>
      </c>
      <c r="U4" s="439" t="inlineStr">
        <is>
          <t>N/A</t>
        </is>
      </c>
      <c r="V4" s="439">
        <f>IF(R4="","In force",IF(R4="N/A","In force",IF(TODAY()&lt;DATE(VALUE(RIGHT(R4,4)),VALUE(MID(R4,4,2)),VALUE(LEFT(R4,2))),"Scheduled",IF(S4="","In force",IF(S4="N/A","In force",IF(TODAY()&lt;DATE(VALUE(RIGHT(S4,4)),VALUE(MID(S4,4,2)),VALUE(LEFT(S4,2))),"In force","Ended"))))))</f>
        <v/>
      </c>
      <c r="W4" s="439" t="inlineStr">
        <is>
          <t>China Securities Regulatory Commission (guiding); Shanghai Stock Exchange; Shenzhen Stock Exchange; Beijing Stock Exchange</t>
        </is>
      </c>
      <c r="X4" s="439" t="inlineStr">
        <is>
          <t>Sustainability reports of listed companies (corporate information disclosure)</t>
        </is>
      </c>
      <c r="Y4" s="439" t="inlineStr">
        <is>
          <t>N/A</t>
        </is>
      </c>
      <c r="Z4" s="439" t="inlineStr">
        <is>
          <t>This instrument establishes sustainability/ESG information disclosure rules for listed companies. The object regulated is the preparation and disclosure of sustainability reports by listed companies, rather than direct regulation of physical emitting assets. The Guidelines require listed companies to disclose climate change-related topics including GHG emissions, climate risks and opportunities, and transition plans.</t>
        </is>
      </c>
      <c r="AA4" s="439" t="inlineStr">
        <is>
          <t>N/A</t>
        </is>
      </c>
      <c r="AB4" s="439" t="inlineStr">
        <is>
          <t>N/A</t>
        </is>
      </c>
      <c r="AC4" s="439" t="inlineStr">
        <is>
          <t>Corporations</t>
        </is>
      </c>
      <c r="AD4" s="439" t="inlineStr">
        <is>
          <t>Companies listed on the SSE, SZSE and BSE. Among these, constituents of the SSE 180 Index, STAR 50 Index, SZSE 100 Index, ChiNext Index, and companies listed both domestically and overseas are required to make mandatory sustainability report disclosures in accordance with the Guidelines (approximately 450+ companies, covering over 50% of total A-share market capitalisation); other listed companies may disclose on a voluntary basis. Reporting entities must prepare and publish sustainability reports or ESG reports following the Guidelines framework and are responsible for the truthfulness, accuracy and completeness of the information disclosed.</t>
        </is>
      </c>
      <c r="AE4" s="439" t="inlineStr">
        <is>
          <t>Registration, licensing or other administrative tasks</t>
        </is>
      </c>
      <c r="AF4" s="439" t="inlineStr">
        <is>
          <t>Sustainability/ESG information disclosure activities by listed companies. Listed companies prepare annual sustainability reports or ESG reports following the sustainability reporting guidelines issued by the exchanges → the report is reviewed and approved by the board of directors → publicly disclosed on designated information disclosure platforms (such as cninfo.com.cn and the official websites of SSE/SZSE/BSE) → the exchanges supervise disclosure compliance.</t>
        </is>
      </c>
      <c r="AG4" s="439" t="inlineStr">
        <is>
          <t>N/A</t>
        </is>
      </c>
      <c r="AH4" s="439" t="inlineStr">
        <is>
          <t>N/A</t>
        </is>
      </c>
      <c r="AI4" s="439" t="inlineStr">
        <is>
          <t>N/A</t>
        </is>
      </c>
      <c r="AJ4" s="439" t="inlineStr">
        <is>
          <t>1) The Guidelines require qualifying listed companies to prepare and disclose a sustainability report (or ESG report) within a prescribed period after the end of each accounting year; 2) The disclosure framework covers 21 topics across the three ESG dimensions (environmental, social and governance), with climate change as the primary topic; 3) A double materiality principle (financial materiality and impact materiality) is applied to determine disclosure content; 4) Mandatory disclosure of Scope 1 and Scope 2 GHG emissions data (disclosure of Scope 3 emissions is encouraged); 5) Disclosure of the identification, assessment and management of climate-related risks and opportunities, including scenario analysis (mandatory for Scope 1 and 2, encouraged for Scope 3) and transition plans; 6) Listed companies must ensure the truthfulness, accuracy and completeness of disclosed information and must not contain false records, misleading statements or material omissions; 7) The stock exchanges supervise the compliance of listed companies with information disclosure requirements.</t>
        </is>
      </c>
      <c r="AK4" s="439" t="inlineStr">
        <is>
          <t>N/A</t>
        </is>
      </c>
      <c r="AL4" s="439" t="inlineStr">
        <is>
          <t>N/A</t>
        </is>
      </c>
      <c r="AM4" s="439" t="inlineStr">
        <is>
          <t>Aligned with the Corporate Sustainability Disclosure Standards — Basic Standards (Trial) (Cai Kuai [2024] No. 17) and Corporate Sustainability Disclosure Standard No. 1 — Climate (Cai Kuai [2025] No. 34) under the Ministry of Finance's sustainability disclosure standards system; the Guidelines' disclosure framework is coordinated with and complementary to the MOF standards system. Coordinated with the Enterprise Environmental Information Mandatory Disclosure regime (EID): the Guidelines cover the full ESG spectrum and are set in a capital-market disclosure context, while EID focuses on the environmental dimension. Complementary to the GHG Emission Reporting and Verification regime (GRV): GRV targets compliance entities in the carbon market, while the Guidelines target listed companies in the capital market.</t>
        </is>
      </c>
      <c r="AN4" s="439" t="inlineStr">
        <is>
          <t>Listed companies prepare their own sustainability reports in accordance with the Guidelines framework, collecting and calculating ESG data including GHG emissions; listed companies are encouraged to engage third-party institutions to provide assurance on their sustainability reports.</t>
        </is>
      </c>
      <c r="AO4" s="439" t="inlineStr">
        <is>
          <t>Listed companies publicly disclose sustainability reports through the exchanges' designated information disclosure platforms (such as the official websites of SSE, SZSE, BSE and cninfo.com.cn) (online public disclosure).</t>
        </is>
      </c>
      <c r="AP4" s="439" t="inlineStr">
        <is>
          <t>Annual disclosure (within four months of the end of each accounting year, published simultaneously with or independently from the annual report).</t>
        </is>
      </c>
      <c r="AQ4" s="439" t="inlineStr">
        <is>
          <t>Yes (public). Listed companies disclose sustainability reports in full to the public through the exchanges' designated information disclosure platforms.</t>
        </is>
      </c>
      <c r="AR4" s="439" t="inlineStr">
        <is>
          <t>N/A</t>
        </is>
      </c>
      <c r="AS4" s="439" t="inlineStr">
        <is>
          <t>On-site inspection/audit undertaken by government bodies</t>
        </is>
      </c>
      <c r="AT4" s="439" t="inlineStr">
        <is>
          <t>N/A</t>
        </is>
      </c>
      <c r="AU4" s="439" t="inlineStr">
        <is>
          <t>Order to take corrective measures; notification of criticism</t>
        </is>
      </c>
      <c r="AV4" s="439" t="inlineStr">
        <is>
          <t>N/A</t>
        </is>
      </c>
      <c r="AW4" s="439" t="inlineStr">
        <is>
          <t>Other incentives or support</t>
        </is>
      </c>
      <c r="AX4" s="439" t="inlineStr">
        <is>
          <t>SSE, SZSE and BSE jointly issued the Guidance on Preparing Sustainability Reports for Listed Companies (first edition January 2025, second edition January 2026), providing operational guidance for listed companies to implement the Guidelines requirements; the exchanges organise sustainability information disclosure training and exchange activities; support listed companies in establishing and improving ESG data collection and management systems.</t>
        </is>
      </c>
      <c r="AY4" s="439" t="inlineStr">
        <is>
          <t>N/A (this instrument is a listed-company ESG information disclosure rule that enhances corporate climate transparency and guides capital toward green and low-carbon sectors through the capital-market information disclosure mechanism; it has no directly quantifiable GHG emission coverage)</t>
        </is>
      </c>
      <c r="AZ4" s="439" t="inlineStr">
        <is>
          <t>N/A (this instrument is an indirect information disclosure tool with no direct GHG emission coverage share)</t>
        </is>
      </c>
      <c r="BA4" s="439" t="inlineStr">
        <is>
          <t>K64</t>
        </is>
      </c>
      <c r="BB4" s="439" t="inlineStr">
        <is>
          <t>CO2; CH4; N2O; HFCs; PFCs; SF6; NF3</t>
        </is>
      </c>
      <c r="BC4" s="439" t="inlineStr">
        <is>
          <t>Positive</t>
        </is>
      </c>
      <c r="BD4" s="439" t="inlineStr">
        <is>
          <t>Industrial development; Technological innovation; Pollution control</t>
        </is>
      </c>
      <c r="BE4" s="439" t="inlineStr">
        <is>
          <t>Guidelines No. 14 of the Shanghai Stock Exchange for Self-Regulation of Listed Companies — Sustainability Report (Trial); Guidelines No. 17 of the Shenzhen Stock Exchange for Self-Regulation of Listed Companies — Sustainability Report (Trial); Guidelines No. 11 of the Beijing Stock Exchange for Continuous Supervision of Listed Companies — Sustainability Report (Trial)</t>
        </is>
      </c>
      <c r="BF4" s="439" t="inlineStr">
        <is>
          <t>https://www.sse.com.cn/lawandrules/sselawsrules2025/stocks/mainipo/c/c_20250516_10779150.shtml</t>
        </is>
      </c>
      <c r="BG4" s="439" t="inlineStr">
        <is>
          <t>http://www.szse.cn/www/sustainablefinance/document/guide/t20240412_606839.html; https://www.bse.cn/cxjg_list/200021393.html; https://www.sse.com.cn/lawandrules/guide/stock/zbxxpljg/ssgszljg/c/c_20250117_10770284.shtml (preparation guidance)</t>
        </is>
      </c>
    </row>
    <row r="5">
      <c r="A5" s="439" t="inlineStr">
        <is>
          <t>CHNREPGRVI01S000</t>
        </is>
      </c>
      <c r="B5" s="439" t="inlineStr">
        <is>
          <t>Instrument</t>
        </is>
      </c>
      <c r="C5" s="439" t="inlineStr">
        <is>
          <t>Reporting requirements</t>
        </is>
      </c>
      <c r="D5" s="439" t="inlineStr">
        <is>
          <t>Greenhouse gas emissions reporting</t>
        </is>
      </c>
      <c r="E5" s="439" t="inlineStr">
        <is>
          <t>Energy; Industry; Transport</t>
        </is>
      </c>
      <c r="F5" s="439" t="inlineStr">
        <is>
          <t>Electricity generation; Iron and steel; Cement; Electrolytic aluminium; Petrochemicals; Chemicals; Paper; Civil aviation</t>
        </is>
      </c>
      <c r="G5" s="439" t="inlineStr">
        <is>
          <t>重点行业企业温室气体排放报告与核查制度</t>
        </is>
      </c>
      <c r="H5" s="439" t="inlineStr">
        <is>
          <t>Greenhouse Gas Emissions Reporting and Verification System for Key Industries</t>
        </is>
      </c>
      <c r="I5" s="439" t="inlineStr">
        <is>
          <t>ETS</t>
        </is>
      </c>
      <c r="J5" s="439" t="inlineStr">
        <is>
          <t>The Greenhouse Gas Emissions Reporting and Verification System for Key Industries was established under carbon emission trading management regulations and is administered by the Ministry of Ecology and Environment (formerly the National Development and Reform Commission). The system requires key emission entities with annual greenhouse gas emissions of 26,000 tonnes of CO2 equivalent or more to calculate and report their greenhouse gas emission data in accordance with unified technical guidelines, and to undergo verification by third-party bodies. The system covers electricity generation, iron and steel, cement, electrolytic aluminium, petrochemicals, chemicals, paper and civil aviation sectors. It comprises two interlinked components: (1) emission reporting — enterprises must compile annual greenhouse gas emission reports in accordance with sector-specific greenhouse gas emission accounting and reporting guidelines, covering fossil fuel combustion emissions, industrial process emissions, and indirect emissions from purchased electricity and heat, and submit them through the National Carbon Emission Trading Market Management Platform; (2) third-party verification — provincial ecology and environment authorities commission qualified independent third-party technical service bodies to verify enterprise emission reports, covering accounting methodology compliance, activity data accuracy, reasonableness of emission factors and correctness of emission calculations, and issue verification conclusions and reports. The system's origin dates to the 2014 Interim Measures for the Administration of Carbon Emission Trading (NDRC Order No. 17), which first established key emission entities' greenhouse gas emission reporting and verification obligations; the 2020 Measures for the Administration of Carbon Emission Trading (Trial) (MEE Order No. 19) further refined reporting and verification procedures and technical requirements; the 2024 Interim Regulations on the Administration of Carbon Emission Trading (State Council Order No. 775) elevated the emission reporting and verification system to the State Council administrative regulation level, specifying enterprise reporting obligations, third-party verifiers' legal status, data quality legal responsibilities and penalties for violations. Through emission reporting the system maps the greenhouse gas emission baseline of key industries, and through third-party verification ensures data quality, providing the data foundation for carbon emission allowance allocation and compliance surrender, national greenhouse gas inventory compilation and low-carbon development policy formulation.</t>
        </is>
      </c>
      <c r="K5" s="439" t="inlineStr">
        <is>
          <t>Information disclosure; Climate change mitigation</t>
        </is>
      </c>
      <c r="L5" s="439" t="inlineStr">
        <is>
          <t>Direct</t>
        </is>
      </c>
      <c r="M5" s="439" t="inlineStr">
        <is>
          <t>Supply-side</t>
        </is>
      </c>
      <c r="N5" s="439" t="inlineStr">
        <is>
          <t>CHN</t>
        </is>
      </c>
      <c r="O5" s="439" t="inlineStr">
        <is>
          <t>national</t>
        </is>
      </c>
      <c r="P5" s="439" t="inlineStr">
        <is>
          <t>N/A</t>
        </is>
      </c>
      <c r="Q5" s="439" t="inlineStr">
        <is>
          <t>10/12/2014</t>
        </is>
      </c>
      <c r="R5" s="439" t="inlineStr">
        <is>
          <t>09/01/2015</t>
        </is>
      </c>
      <c r="S5" s="439" t="inlineStr">
        <is>
          <t>N/A</t>
        </is>
      </c>
      <c r="T5" s="439" t="inlineStr">
        <is>
          <t>25/01/2024</t>
        </is>
      </c>
      <c r="U5" s="439" t="inlineStr">
        <is>
          <t>System origin: on 10 December 2014 the Interim Measures for the Administration of Carbon Emission Trading (NDRC Order No. 17, effective 9 January 2015) first established key emission entities' greenhouse gas emission reporting and verification obligations. On 31 December 2020 the Measures for the Administration of Carbon Emission Trading (Trial) (MEE Order No. 19, effective 1 February 2021) further refined reporting and verification procedures, expanded covered sectors and specified technical requirements, accompanied by sector-specific greenhouse gas emission accounting and reporting guidelines. On 25 January 2024 the Interim Regulations on the Administration of Carbon Emission Trading (State Council Order No. 775, effective 1 May 2024) elevated the emission reporting and verification system to the State Council administrative regulation level, specifying enterprise reporting obligations, third-party verifiers' legal status and data quality primary responsibility, and substantially increasing penalties for violations.</t>
        </is>
      </c>
      <c r="V5" s="439">
        <f>IF(R5="","In force",IF(R5="N/A","In force",IF(TODAY()&lt;DATE(VALUE(RIGHT(R5,4)),VALUE(MID(R5,4,2)),VALUE(LEFT(R5,2))),"Scheduled",IF(S5="","In force",IF(S5="N/A","In force",IF(TODAY()&lt;DATE(VALUE(RIGHT(S5,4)),VALUE(MID(S5,4,2)),VALUE(LEFT(S5,2))),"In force","Ended"))))))</f>
        <v/>
      </c>
      <c r="W5" s="439" t="inlineStr">
        <is>
          <t>Ministry of Ecology and Environment (Department of Climate Change); provincial ecology and environment authorities; ecology and environment authorities of districted cities</t>
        </is>
      </c>
      <c r="X5" s="439" t="inlineStr">
        <is>
          <t>Production facilities and emission sources of key emission entities</t>
        </is>
      </c>
      <c r="Y5" s="439" t="inlineStr">
        <is>
          <t>Existing</t>
        </is>
      </c>
      <c r="Z5" s="439" t="inlineStr">
        <is>
          <t>Production facilities and emission sources owned or controlled by key emission entities with annual greenhouse gas emissions reaching 26,000 tonnes of CO2 equivalent or more. Covers fossil fuel combustion emissions (boilers, kilns, gas turbines and other stationary combustion devices), industrial process emissions (cement clinker calcination, limestone decomposition, iron and steel smelting, electrolytic aluminium anode effects, etc.) and indirect emissions from purchased electricity and heat. Covered sectors include electricity generation, iron and steel, cement, electrolytic aluminium, petrochemicals, chemicals, paper and civil aviation.</t>
        </is>
      </c>
      <c r="AA5" s="439" t="inlineStr">
        <is>
          <t>N/A</t>
        </is>
      </c>
      <c r="AB5" s="439" t="inlineStr">
        <is>
          <t>≥26,000 tCO2e/year</t>
        </is>
      </c>
      <c r="AC5" s="439" t="inlineStr">
        <is>
          <t>Firms</t>
        </is>
      </c>
      <c r="AD5" s="439" t="inlineStr">
        <is>
          <t>Enterprises or other economic organisations with annual greenhouse gas emissions reaching 26,000 tonnes of CO2 equivalent or more. Key emission entities must calculate their greenhouse gas emission data, compile annual emission reports, bear responsibility for the truthfulness, completeness and accuracy of reported data, and cooperate with third-party verifiers in the verification process.</t>
        </is>
      </c>
      <c r="AE5" s="439" t="inlineStr">
        <is>
          <t>Production</t>
        </is>
      </c>
      <c r="AF5" s="439" t="inlineStr">
        <is>
          <t>Greenhouse gas emission activities of key emission entities in the course of production and operation. Enterprises must: calculate annual emission data in accordance with sector-specific greenhouse gas emission accounting and reporting guidelines → submit annual emission reports through the National Carbon Emission Trading Market Management Platform → cooperate with third-party technical service bodies commissioned by provincial ecology and environment authorities for verification → rectify or explain issues identified during verification → provincial ecology and environment authorities review and issue verification conclusions. Emission reports and verification results serve as the basis for carbon emission allowance surrender.</t>
        </is>
      </c>
      <c r="AG5" s="439" t="inlineStr">
        <is>
          <t>26,000</t>
        </is>
      </c>
      <c r="AH5" s="439" t="inlineStr">
        <is>
          <t>tCO2e/year</t>
        </is>
      </c>
      <c r="AI5" s="439" t="inlineStr">
        <is>
          <t>The annual greenhouse gas emission threshold for inclusion in the reporting and verification system, i.e. enterprises with annual emissions reaching 26,000 tonnes of CO2 equivalent or more must be included. Source: Interim Regulations on the Administration of Carbon Emission Trading and relevant MEE notices.</t>
        </is>
      </c>
      <c r="AJ5" s="439" t="inlineStr">
        <is>
          <t>1) Key emission entities must compile the previous year's greenhouse gas emission report within the prescribed period each year (generally before 31 March of the following year), covering enterprise basic information, accounting boundary, emission sources and gas types, activity data and sources, emission factor data and sources, emission calculation results, compiled in accordance with sector-specific greenhouse gas emission accounting and reporting guidelines; 2) emission reports are submitted online through the National Carbon Emission Trading Market Management Platform; 3) provincial ecology and environment authorities commission qualified third-party technical service bodies to verify emission reports, and verification bodies must be independent, objective and impartial and bear responsibility for verification conclusions; 4) verification covers accounting methodology compliance, activity data accuracy, reasonableness of emission factors, correctness of emission calculations and implementation of data quality control plans, and verification bodies issue verification reports and conclusions; 5) enterprises must rectify or explain issues identified during verification within prescribed time limits, failing which ecology and environment authorities handle them in accordance with the law; 6) key emission entities must properly retain emission reports, verification reports and related original data records for no fewer than five years; 7) key emission entities bear responsibility for the truthfulness, completeness and accuracy of their emission reports and must not falsify data.</t>
        </is>
      </c>
      <c r="AK5" s="439" t="inlineStr">
        <is>
          <t>N/A</t>
        </is>
      </c>
      <c r="AL5" s="439" t="inlineStr">
        <is>
          <t>N/A</t>
        </is>
      </c>
      <c r="AM5" s="439" t="inlineStr">
        <is>
          <t>Deep linkage with the carbon emission trading market (ETS): emission reports and verification results are the fundamental data source for carbon emission allowance allocation, compliance surrender and carbon emission trading, and the list of key emission entities substantially overlaps with the entities covered by the carbon market. Linkage with national greenhouse gas inventory compilation: sector- and region-disaggregated emission report data provides key foundational information for the national greenhouse gas inventory. Linkage with the Enterprise Environmental Information Disclosure (EID) system: carbon emission information is an important component of environmental information disclosure, and the two systems complement each other in carbon emission information disclosure. Linkage with carbon emission standards (accounting guidelines): emission report compilation must follow sector-specific greenhouse gas emission accounting and reporting guidelines.</t>
        </is>
      </c>
      <c r="AN5" s="439" t="inlineStr">
        <is>
          <t>Key emission entities calculate emission data and compile annual emission reports themselves or by commissioning technical service bodies in accordance with sector-specific greenhouse gas emission accounting and reporting guidelines; provincial ecology and environment authorities commission qualified third-party technical service bodies to verify emission reports and issue verification conclusions.</t>
        </is>
      </c>
      <c r="AO5" s="439" t="inlineStr">
        <is>
          <t>Key emission entities complete and submit annual emission reports online through the National Carbon Emission Trading Market Management Platform (National Carbon Emission Trading Market Information Network); third-party verification bodies submit verification reports through the platform; provincial ecology and environment authorities review and confirm through the platform.</t>
        </is>
      </c>
      <c r="AP5" s="439" t="inlineStr">
        <is>
          <t>Annual emission reports are submitted once a year (generally before 31 March of the following year); third-party verification is organised uniformly by provincial ecology and environment authorities after emission report submission (once a year).</t>
        </is>
      </c>
      <c r="AQ5" s="439" t="inlineStr">
        <is>
          <t>Yes (partially public). Provincial ecology and environment authorities make public the list of key emission entities and emission report verification results; detailed enterprise-level emission data primarily serves carbon market compliance and government statistics, and some aggregated data is available through the National Carbon Emission Trading Market Information Network.</t>
        </is>
      </c>
      <c r="AR5" s="439" t="inlineStr">
        <is>
          <t>N/A</t>
        </is>
      </c>
      <c r="AS5" s="439" t="inlineStr">
        <is>
          <t>Inspections or audits conducted by government authorities</t>
        </is>
      </c>
      <c r="AT5" s="439" t="inlineStr">
        <is>
          <t>Ecology and environment authorities supervise and inspect enterprises' greenhouse gas emission reporting and verification, verify reported data through spot checks and audits, and investigate and handle violations in accordance with the law.</t>
        </is>
      </c>
      <c r="AU5" s="439" t="inlineStr">
        <is>
          <t>Administrative penalties; fines; rectification orders; inclusion in credit records</t>
        </is>
      </c>
      <c r="AV5" s="439" t="inlineStr">
        <is>
          <t>Administrative penalties; fines; orders for correction; inclusion in credit records. Under the Interim Regulations on the Administration of Carbon Emission Trading (State Council Order No. 775), key emission entities that fail to report emissions as required, make false reports or obstruct verification are subject to fines and other administrative penalties; third-party verifiers that issue false verification conclusions face fines, disqualification and criminal liability.</t>
        </is>
      </c>
      <c r="AW5" s="439" t="inlineStr">
        <is>
          <t>Other incentives or support measures</t>
        </is>
      </c>
      <c r="AX5" s="439" t="inlineStr">
        <is>
          <t>Organises capacity-building training on greenhouse gas emission accounting and reporting for enterprises in key industries; issues sector-specific greenhouse gas emission accounting and reporting guidelines and supporting technical documents; builds the National Carbon Emission Trading Market Management Platform and provides training on online reporting and verification systems; organises qualification accreditation of third-party verification bodies and professional training for verification personnel.</t>
        </is>
      </c>
      <c r="AY5" s="439" t="inlineStr">
        <is>
          <t>Approximately 7–8 billion tonnes of CO2 across the eight sectors combined (Source: approximately 2,200 key emission entities in electricity generation with annual emissions of ~5 billion tonnes of CO2; iron and steel ~230 million tonnes, cement ~150 million tonnes, electrolytic aluminium ~120 million tonnes, petrochemicals ~200 million tonnes, chemicals ~120 million tonnes, paper ~50 million tonnes and civil aviation ~20 million tonnes, totalling approximately 7–8 billion tonnes of CO2 per annum across the eight sectors. These data are estimated based on typical enterprise emissions and sectoral total output. Current carbon market trading coverage is ~5 billion tonnes of CO2; reporting and verification coverage is broader than trading coverage.)</t>
        </is>
      </c>
      <c r="AZ5" s="439" t="inlineStr">
        <is>
          <t>Covers approximately 60% or more of national greenhouse gas emissions (Source: based on the eight sectors' combined emissions accounting for approximately 60–65% of national greenhouse gas emissions. National total greenhouse gas emissions are approximately 12–13 billion tonnes of CO2e; electricity generation accounts for ~40% of national emissions, and iron and steel, cement, electrolytic aluminium, petrochemicals, chemicals, paper and civil aviation together account for ~20–25%. Reporting and verification coverage is broader than carbon market trading coverage (~40%).)</t>
        </is>
      </c>
      <c r="BA5" s="439" t="inlineStr">
        <is>
          <t>D35; C24; C23; C20; C21; C17; H51</t>
        </is>
      </c>
      <c r="BB5" s="439" t="inlineStr">
        <is>
          <t>CO2; CH4; N2O; HFCs; PFCs; SF6</t>
        </is>
      </c>
      <c r="BC5" s="439" t="inlineStr">
        <is>
          <t>Positive</t>
        </is>
      </c>
      <c r="BD5" s="439" t="inlineStr">
        <is>
          <t>Pollution control; Energy conservation</t>
        </is>
      </c>
      <c r="BE5" s="439" t="inlineStr">
        <is>
          <t>Notice on Effectively Conducting the 2023–2025 Greenhouse Gas Emission Reporting and Verification for Enterprises in Certain Key Industries</t>
        </is>
      </c>
      <c r="BF5" s="439" t="inlineStr">
        <is>
          <t>https://www.mee.gov.cn/xxgk2018/xxgk/xxgk06/202310/t20231018_1043427.html</t>
        </is>
      </c>
      <c r="BG5" s="439" t="inlineStr">
        <is>
          <t>Interim Regulations on the Administration of Carbon Emission Trading (State Council Order No. 775): https://www.gov.cn/zhengce/content/202402/content_6929567.htm; Measures for the Administration of Carbon Emission Trading (Trial) (MEE Order No. 19): https://www.mee.gov.cn/xxgk2018/xxgk/xxgk02/202101/t20210105_816131.html</t>
        </is>
      </c>
    </row>
    <row r="6">
      <c r="A6" s="439" t="inlineStr">
        <is>
          <t>CHNREPGFEI01S000</t>
        </is>
      </c>
      <c r="B6" s="439" t="inlineStr">
        <is>
          <t>Instrument</t>
        </is>
      </c>
      <c r="C6" s="439" t="inlineStr">
        <is>
          <t>Reporting requirements</t>
        </is>
      </c>
      <c r="D6" s="439" t="inlineStr">
        <is>
          <t>Green finance performance evaluation</t>
        </is>
      </c>
      <c r="E6" s="439" t="inlineStr">
        <is>
          <t>Cross-sectoral</t>
        </is>
      </c>
      <c r="F6" s="439" t="inlineStr">
        <is>
          <t>N/A</t>
        </is>
      </c>
      <c r="G6" s="439" t="inlineStr">
        <is>
          <t>银行业金融机构绿色金融评价方案</t>
        </is>
      </c>
      <c r="H6" s="439" t="inlineStr">
        <is>
          <t>Green Finance Evaluation Scheme for Banking Financial Institutions</t>
        </is>
      </c>
      <c r="I6" s="439" t="inlineStr">
        <is>
          <t>Guiding Opinions on Building a Green Finance System (PBC Document [2016] No. 228)</t>
        </is>
      </c>
      <c r="J6" s="439" t="inlineStr">
        <is>
          <t>The Green Finance Evaluation Scheme for Banking Financial Institutions is a green finance performance evaluation system established by the People's Bank of China, which conducts regular quantitative and qualitative evaluation of banking financial institutions' green finance business. The evaluation targets are banking financial institutions (legal persons) determined by the People's Bank of China, and the evaluation scope covers green finance business such as green loans and green bonds. The evaluation indicator system consists of quantitative indicators and qualitative indicators, with quantitative indicators weighted at 80% (including the share of total green finance business, share of balance, year-on-year growth of balance, share of total risk, etc.) and qualitative indicators weighted at 20% (including the formulation and implementation of green finance-related systems, mechanism construction and innovation, etc.). Evaluation is conducted quarterly, and the evaluation results are incorporated into the People's Bank of China's rating of financial institutions and serve as an important reference for macro-prudential assessment (MPA) and the use of structural monetary policy instruments. The system's origin dates to the 27 July 2018 Notice of the People's Bank of China on Conducting Green Credit Performance Evaluation of Banking Deposit-Taking Financial Institutions (PBC Document [2018] No. 180), which established the green credit performance evaluation system. On 9 June 2021 the Notice of the People's Bank of China on Issuing the Green Finance Evaluation Scheme for Banking Financial Institutions (PBC Document [2021] No. 142, effective 1 July 2021) revised and upgraded the system, expanding the evaluated business scope from green credit to green loans and green bonds, improving the evaluation indicator system and evaluation process, and abolishing PBC Document [2018] No. 180. Through green finance performance evaluation, the system incentivises and constrains banking financial institutions to increase green finance supply and guides financial resources to support green and low-carbon development.</t>
        </is>
      </c>
      <c r="K6" s="439" t="inlineStr">
        <is>
          <t>Information disclosure; Green economy</t>
        </is>
      </c>
      <c r="L6" s="439" t="inlineStr">
        <is>
          <t>Direct</t>
        </is>
      </c>
      <c r="M6" s="439" t="inlineStr">
        <is>
          <t>environment</t>
        </is>
      </c>
      <c r="N6" s="439" t="inlineStr">
        <is>
          <t>CHN</t>
        </is>
      </c>
      <c r="O6" s="439" t="inlineStr">
        <is>
          <t>national</t>
        </is>
      </c>
      <c r="P6" s="439" t="inlineStr">
        <is>
          <t>N/A</t>
        </is>
      </c>
      <c r="Q6" s="439" t="inlineStr">
        <is>
          <t>27/07/2018</t>
        </is>
      </c>
      <c r="R6" s="439" t="inlineStr">
        <is>
          <t>27/07/2018</t>
        </is>
      </c>
      <c r="S6" s="439" t="inlineStr">
        <is>
          <t>N/A</t>
        </is>
      </c>
      <c r="T6" s="439" t="inlineStr">
        <is>
          <t>09/06/2021</t>
        </is>
      </c>
      <c r="U6" s="439" t="inlineStr">
        <is>
          <t>The system's origin dates to 27 July 2018, when the Notice of the People's Bank of China on Conducting Green Credit Performance Evaluation of Banking Deposit-Taking Financial Institutions (PBC Document [2018] No. 180) established the green credit performance evaluation system, with quarterly evaluation. On 9 June 2021 the Notice of the People's Bank of China on Issuing the Green Finance Evaluation Scheme for Banking Financial Institutions (PBC Document [2021] No. 142, effective 1 July 2021) revised and upgraded the system: it expanded the evaluated business scope from green credit to green loans and green bonds, restructured the quantitative (80% weight) and qualitative (20% weight) evaluation indicator system, improved the evaluation process and the use of results, and incorporated the evaluation results into the central bank's rating of financial institutions as an important reference for macro-prudential assessment (MPA); it simultaneously abolished PBC Document [2018] No. 180.</t>
        </is>
      </c>
      <c r="V6" s="439">
        <f>IF(R6="","In force",IF(R6="N/A","In force",IF(TODAY()&lt;DATE(VALUE(RIGHT(R6,4)),VALUE(MID(R6,4,2)),VALUE(LEFT(R6,2))),"Scheduled",IF(S6="","In force",IF(S6="N/A","In force",IF(TODAY()&lt;DATE(VALUE(RIGHT(S6,4)),VALUE(MID(S6,4,2)),VALUE(LEFT(S6,2))),"In force","Ended"))))))</f>
        <v/>
      </c>
      <c r="W6" s="439" t="inlineStr">
        <is>
          <t>People's Bank of China; branches of the People's Bank of China</t>
        </is>
      </c>
      <c r="X6" s="439" t="inlineStr">
        <is>
          <t>Green finance business</t>
        </is>
      </c>
      <c r="Y6" s="439" t="inlineStr">
        <is>
          <t>N/A</t>
        </is>
      </c>
      <c r="Z6" s="439" t="inlineStr">
        <is>
          <t>This instrument is a green finance performance evaluation system; the evaluation objects are the green finance business (green loans, green bonds, etc.) of banking financial institutions. It does not directly regulate physical emission assets.</t>
        </is>
      </c>
      <c r="AA6" s="439" t="inlineStr">
        <is>
          <t>N/A</t>
        </is>
      </c>
      <c r="AB6" s="439" t="inlineStr">
        <is>
          <t>N/A</t>
        </is>
      </c>
      <c r="AC6" s="439" t="inlineStr">
        <is>
          <t>Firms</t>
        </is>
      </c>
      <c r="AD6" s="439" t="inlineStr">
        <is>
          <t>Banking financial institutions (legal persons) determined by the People's Bank of China to be included in the evaluation scope, including development banks, policy banks, state-owned commercial banks, joint-stock commercial banks, city commercial banks and rural commercial banks. Evaluated institutions must cooperate in providing green finance business data and related materials as required by the evaluation scheme, and bear responsibility for the truthfulness and accuracy of the data and materials provided.</t>
        </is>
      </c>
      <c r="AE6" s="439" t="inlineStr">
        <is>
          <t>Registration, licensing or other administrative tasks</t>
        </is>
      </c>
      <c r="AF6" s="439" t="inlineStr">
        <is>
          <t>The performance evaluation activities conducted by the People's Bank of China on banking financial institutions' green finance business. The People's Bank of China conducts quarterly evaluation of institutions within the evaluation scope → evaluated institutions provide green finance business data such as green loans and green bonds and related materials (data mainly derived from existing statistics such as the green loan special statistics) → the People's Bank of China aggregates and calculates the evaluation score by quantitative (80%) and qualitative (20%) indicators → forms the evaluation results and incorporates them into the central bank's rating of financial institutions and macro-prudential assessment.</t>
        </is>
      </c>
      <c r="AG6" s="439" t="inlineStr">
        <is>
          <t>N/A</t>
        </is>
      </c>
      <c r="AH6" s="439" t="inlineStr">
        <is>
          <t>N/A</t>
        </is>
      </c>
      <c r="AI6" s="439" t="inlineStr">
        <is>
          <t>N/A</t>
        </is>
      </c>
      <c r="AJ6" s="439" t="inlineStr">
        <is>
          <t>1) The People's Bank of China conducts quarterly green finance evaluation of banking financial institutions within the evaluation scope; 2) the evaluation indicator system consists of quantitative indicators (weighted 80%, including the share of total green finance business, share of balance, year-on-year growth of balance, share of total risk, etc.) and qualitative indicators (weighted 20%, including the formulation and implementation of green finance-related systems, mechanism construction and innovation, etc.); 3) evaluated institutions must provide green finance business data such as green loans and green bonds and related materials as required; 4) green finance business data is mainly derived from existing statistical systems such as the green loan special statistics; 5) the People's Bank of China aggregates and calculates the evaluation score and forms the evaluation results; 6) the evaluation results are incorporated into the People's Bank of China's rating of financial institutions and serve as an important reference for macro-prudential assessment (MPA), central bank monetary policy operations and related policies.</t>
        </is>
      </c>
      <c r="AK6" s="439" t="inlineStr">
        <is>
          <t>N/A</t>
        </is>
      </c>
      <c r="AL6" s="439" t="inlineStr">
        <is>
          <t>N/A</t>
        </is>
      </c>
      <c r="AM6" s="439" t="inlineStr">
        <is>
          <t>Deep linkage with the Green Loan Special Statistics System (GFS): green loan special statistics data is the core data source for the quantitative indicators of the green finance evaluation. Linkage with the People's Bank of China's rating of financial institutions: evaluation results are incorporated into the central bank rating. Linkage with macro-prudential assessment (MPA): evaluation results serve as an important reference for MPA. Linkage with structural monetary policy instruments such as the carbon emission reduction support tool: evaluation incentivises and constrains financial institutions' green finance supply.</t>
        </is>
      </c>
      <c r="AN6" s="439" t="inlineStr">
        <is>
          <t>Evaluated banking financial institutions provide green finance business data and related materials as required (data mainly derived from existing statistics such as the green loan special statistics); the People's Bank of China and its branches are responsible for data verification, evaluation calculation and result formation.</t>
        </is>
      </c>
      <c r="AO6" s="439" t="inlineStr">
        <is>
          <t>Evaluated institutions submit green finance business data and evaluation materials through the People's Bank of China's relevant reporting channels (online reporting); evaluation results are fed back by the People's Bank of China to the evaluated institutions.</t>
        </is>
      </c>
      <c r="AP6" s="439" t="inlineStr">
        <is>
          <t>Evaluation is conducted quarterly (once per quarter).</t>
        </is>
      </c>
      <c r="AQ6" s="439" t="inlineStr">
        <is>
          <t>No (not public). Green finance evaluation results are incorporated into the People's Bank of China's rating of financial institutions and are primarily used for supervision and policy; the evaluation results of individual institutions are generally not made public.</t>
        </is>
      </c>
      <c r="AR6" s="439" t="inlineStr">
        <is>
          <t>N/A</t>
        </is>
      </c>
      <c r="AS6" s="439" t="inlineStr">
        <is>
          <t>Inspections or audits conducted by government authorities</t>
        </is>
      </c>
      <c r="AT6" s="439" t="inlineStr">
        <is>
          <t>The People's Bank of China and its branches verify the green finance business data and materials provided by evaluated institutions and conduct data-quality checks in the course of evaluation.</t>
        </is>
      </c>
      <c r="AU6" s="439" t="inlineStr">
        <is>
          <t>Rectification orders; public notification</t>
        </is>
      </c>
      <c r="AV6" s="439" t="inlineStr">
        <is>
          <t>Institutions that provide untrue or inaccurate data or materials are ordered to correct and may be notified; the incorporation of evaluation results into the central bank rating constrains the relevant institutions.</t>
        </is>
      </c>
      <c r="AW6" s="439" t="inlineStr">
        <is>
          <t>Other incentives or support measures</t>
        </is>
      </c>
      <c r="AX6" s="439" t="inlineStr">
        <is>
          <t>Issues the Green Finance Evaluation Scheme for Banking Financial Institutions together with evaluation indicators, scoring standards and operational rules; organises green finance evaluation business training and policy briefings for evaluated institutions; guides financial institutions to improve their green finance business through feedback and communication of evaluation results.</t>
        </is>
      </c>
      <c r="AY6" s="439" t="inlineStr">
        <is>
          <t>N/A (this instrument is a green finance performance evaluation system that indirectly supports emission reduction by incentivising and constraining financial institutions' green finance supply, and has no directly quantifiable greenhouse gas emission coverage)</t>
        </is>
      </c>
      <c r="AZ6" s="439" t="inlineStr">
        <is>
          <t>N/A (this is an indirect financial instrument with no direct greenhouse gas emission coverage share)</t>
        </is>
      </c>
      <c r="BA6" s="439" t="inlineStr">
        <is>
          <t>K64</t>
        </is>
      </c>
      <c r="BB6" s="439" t="inlineStr">
        <is>
          <t>CO2</t>
        </is>
      </c>
      <c r="BC6" s="439" t="inlineStr">
        <is>
          <t>Positive</t>
        </is>
      </c>
      <c r="BD6" s="439" t="inlineStr">
        <is>
          <t>Industrial development; Technological innovation</t>
        </is>
      </c>
      <c r="BE6" s="439" t="inlineStr">
        <is>
          <t>Notice of the People's Bank of China on Issuing the Green Finance Evaluation Scheme for Banking Financial Institutions (PBC Document [2021] No. 142)</t>
        </is>
      </c>
      <c r="BF6" s="439" t="inlineStr">
        <is>
          <t>https://www.gov.cn/zhengce/zhengceku/2021-06/11/content_5616962.htm</t>
        </is>
      </c>
      <c r="BG6" s="439" t="inlineStr">
        <is>
          <t>N/A</t>
        </is>
      </c>
    </row>
    <row r="7">
      <c r="A7" s="439" t="inlineStr">
        <is>
          <t>CHNREPGFSI01S000</t>
        </is>
      </c>
      <c r="B7" s="439" t="inlineStr">
        <is>
          <t>Instrument</t>
        </is>
      </c>
      <c r="C7" s="439" t="inlineStr">
        <is>
          <t>Reporting requirements</t>
        </is>
      </c>
      <c r="D7" s="439" t="inlineStr">
        <is>
          <t>Green finance statistics</t>
        </is>
      </c>
      <c r="E7" s="439" t="inlineStr">
        <is>
          <t>Cross-sectoral</t>
        </is>
      </c>
      <c r="F7" s="439" t="inlineStr">
        <is>
          <t>N/A</t>
        </is>
      </c>
      <c r="G7" s="439" t="inlineStr">
        <is>
          <t>绿色贷款专项统计制度</t>
        </is>
      </c>
      <c r="H7" s="439" t="inlineStr">
        <is>
          <t>Green Loan Special Statistics System</t>
        </is>
      </c>
      <c r="I7" s="439" t="inlineStr">
        <is>
          <t>Guiding Opinions on Building a Green Finance System (PBC Document [2016] No. 228)</t>
        </is>
      </c>
      <c r="J7" s="439" t="inlineStr">
        <is>
          <t>The Green Loan Special Statistics System is a green finance statistics system established by the People's Bank of China, requiring banking financial institutions to report data on the balance, direction and quality of green loans on a regular basis in accordance with unified statistical scope and classification standards. The system covers banking financial institutions of all types that provide lending business within China, and the statistical scope includes loans to green industry sectors such as energy conservation and environmental protection, clean production, clean energy, ecology and environment, green upgrading of infrastructure and green services, as well as loans supporting projects and services with emission-reduction effects. On the basis of the green industry catalogue and the green loan statistical scope, green loans are classified and tabulated by use (project/service), industry of direction and loan quality (normal/special-mention/non-performing). The system's origin dates to the 2013 Notice on Submitting Green Credit Statistical Tables (CBRC General Office Document [2013] No. 185) issued by the former China Banking Regulatory Commission, which first established quarterly green credit statistics; from 2018 the People's Bank of China coordinated and advanced the special statistics of green loans; on 27 December 2019 the Notice of the People's Bank of China on Revising the Special Statistical System for Green Loans (PBC Document [2019] No. 326) revised and improved the statistical system, unifying the green loan statistical scope, expanding statistical dimensions and refining reporting requirements. Through the special statistics of green loans, the system captures the credit deployment of financial institutions in support of green development, providing the data foundation for green finance policy formulation, the use of structural monetary policy instruments (such as the carbon emission reduction support tool), macro-prudential assessment (MPA) and the green finance evaluation of banking financial institutions.</t>
        </is>
      </c>
      <c r="K7" s="439" t="inlineStr">
        <is>
          <t>Information disclosure; Green economy</t>
        </is>
      </c>
      <c r="L7" s="439" t="inlineStr">
        <is>
          <t>Indirect</t>
        </is>
      </c>
      <c r="M7" s="439" t="inlineStr">
        <is>
          <t>environment</t>
        </is>
      </c>
      <c r="N7" s="439" t="inlineStr">
        <is>
          <t>CHN</t>
        </is>
      </c>
      <c r="O7" s="439" t="inlineStr">
        <is>
          <t>national</t>
        </is>
      </c>
      <c r="P7" s="439" t="inlineStr">
        <is>
          <t>N/A</t>
        </is>
      </c>
      <c r="Q7" s="439" t="inlineStr">
        <is>
          <t>04/07/2013</t>
        </is>
      </c>
      <c r="R7" s="439" t="inlineStr">
        <is>
          <t>04/07/2013</t>
        </is>
      </c>
      <c r="S7" s="439" t="inlineStr">
        <is>
          <t>N/A</t>
        </is>
      </c>
      <c r="T7" s="439" t="inlineStr">
        <is>
          <t>27/12/2019</t>
        </is>
      </c>
      <c r="U7" s="439" t="inlineStr">
        <is>
          <t>The system's origin dates to 4 July 2013, when the General Office of the former China Banking Regulatory Commission issued the Notice on Submitting Green Credit Statistical Tables (CBRC General Office Document [2013] No. 185), first establishing quarterly green credit statistical reporting. From 2018 the People's Bank of China coordinated and advanced the special statistics of green loans. On 27 December 2019 the Notice of the People's Bank of China on Revising the Special Statistical System for Green Loans (PBC Document [2019] No. 326) revised the statistical system, unifying the green loan statistical scope, expanding statistical dimensions by green industry classification and refining data-reporting requirements. In 2025, in conjunction with the release of the Green Finance Supported Projects Catalogue (2025 Edition), the green loan statistical scope was further aligned with unified green finance standards.</t>
        </is>
      </c>
      <c r="V7" s="439">
        <f>IF(R7="","In force",IF(R7="N/A","In force",IF(TODAY()&lt;DATE(VALUE(RIGHT(R7,4)),VALUE(MID(R7,4,2)),VALUE(LEFT(R7,2))),"Scheduled",IF(S7="","In force",IF(S7="N/A","In force",IF(TODAY()&lt;DATE(VALUE(RIGHT(S7,4)),VALUE(MID(S7,4,2)),VALUE(LEFT(S7,2))),"In force","Ended"))))))</f>
        <v/>
      </c>
      <c r="W7" s="439" t="inlineStr">
        <is>
          <t>People's Bank of China; branches of the People's Bank of China</t>
        </is>
      </c>
      <c r="X7" s="439" t="inlineStr">
        <is>
          <t>Green loan business</t>
        </is>
      </c>
      <c r="Y7" s="439" t="inlineStr">
        <is>
          <t>N/A</t>
        </is>
      </c>
      <c r="Z7" s="439" t="inlineStr">
        <is>
          <t>This instrument is a green finance statistics system; the statistical objects are the green loan business of banking financial institutions (including loans to green industry sectors such as energy conservation and environmental protection, clean production, clean energy, ecology and environment, green upgrading of infrastructure and green services, as well as loans to projects and services with emission-reduction effects). It does not directly regulate physical emission assets.</t>
        </is>
      </c>
      <c r="AA7" s="439" t="inlineStr">
        <is>
          <t>N/A</t>
        </is>
      </c>
      <c r="AB7" s="439" t="inlineStr">
        <is>
          <t>N/A</t>
        </is>
      </c>
      <c r="AC7" s="439" t="inlineStr">
        <is>
          <t>Firms</t>
        </is>
      </c>
      <c r="AD7" s="439" t="inlineStr">
        <is>
          <t>Banking financial institutions within China, including development banks, policy banks, state-owned commercial banks, joint-stock commercial banks, city commercial banks, rural commercial banks, foreign-funded banks and other banking financial institution legal persons and their branches that provide lending business. Banking financial institutions must accurately compile and report green loan data in accordance with the statistical scope and classification standards of the Green Loan Special Statistics System, and bear responsibility for the truthfulness, accuracy and completeness of the data.</t>
        </is>
      </c>
      <c r="AE7" s="439" t="inlineStr">
        <is>
          <t>Registration, licensing or other administrative tasks</t>
        </is>
      </c>
      <c r="AF7" s="439" t="inlineStr">
        <is>
          <t>The green loan statistical reporting activities of banking financial institutions. Financial institutions calculate their green loan data in accordance with the green loan statistical scope and classification standards → report quarterly through channels such as the financial statistics monitoring and management information system → the People's Bank of China and its branches review, aggregate and conduct data-quality checks.</t>
        </is>
      </c>
      <c r="AG7" s="439" t="inlineStr">
        <is>
          <t>N/A</t>
        </is>
      </c>
      <c r="AH7" s="439" t="inlineStr">
        <is>
          <t>N/A</t>
        </is>
      </c>
      <c r="AI7" s="439" t="inlineStr">
        <is>
          <t>N/A</t>
        </is>
      </c>
      <c r="AJ7" s="439" t="inlineStr">
        <is>
          <t>1) Banking financial institutions must, in accordance with the statistical scope, classification standards and report formats prescribed by the Green Loan Special Statistics System, compile data on the balance, disbursement, industry of direction, loan use (project/service) and loan quality of their green loans; 2) green loans are classified and tabulated by green industry category (energy conservation and environmental protection, clean production, clean energy, ecology and environment, green upgrading of infrastructure, green services, etc.); 3) statistical data is reported quarterly to the People's Bank of China (through reporting channels such as the financial statistics monitoring and management information system); 4) banking financial institutions bear responsibility for the truthfulness, accuracy, completeness and timeliness of the reported data; 5) the People's Bank of China and its branches review, aggregate and analyse green loan statistical data and conduct data-quality checks.</t>
        </is>
      </c>
      <c r="AK7" s="439" t="inlineStr">
        <is>
          <t>N/A</t>
        </is>
      </c>
      <c r="AL7" s="439" t="inlineStr">
        <is>
          <t>N/A</t>
        </is>
      </c>
      <c r="AM7" s="439" t="inlineStr">
        <is>
          <t>Deep linkage with the Green Finance Evaluation Scheme for Banking Financial Institutions (GFE): green loan special statistics data is the core data source for the quantitative indicators of the green finance evaluation. Linkage with structural monetary policy instruments such as the carbon emission reduction support tool: green loan statistics provide the basis for quota calculation and effectiveness assessment of monetary policy instruments. Linkage with macro-prudential assessment (MPA): green credit performance is incorporated into macro-prudential management. Linkage with the green finance standards system: the statistical scope follows the green industry guidance catalogue and the green finance supported projects catalogue.</t>
        </is>
      </c>
      <c r="AN7" s="439" t="inlineStr">
        <is>
          <t>Banking financial institutions themselves collect, calculate and fill in their green loan statistical data in accordance with the statistical scope and classification standards of the Green Loan Special Statistics System; the People's Bank of China and its branches are responsible for data review, aggregation and quality checks.</t>
        </is>
      </c>
      <c r="AO7" s="439" t="inlineStr">
        <is>
          <t>Banking financial institutions report green loan special statistical tables online through reporting channels such as the People's Bank of China's financial statistics monitoring and management information system (online reporting).</t>
        </is>
      </c>
      <c r="AP7" s="439" t="inlineStr">
        <is>
          <t>Reported quarterly (the previous quarter's green loan statistical data is reported within the prescribed period after the end of each quarter).</t>
        </is>
      </c>
      <c r="AQ7" s="439" t="inlineStr">
        <is>
          <t>Yes (partially public). The People's Bank of China regularly publishes aggregated statistics such as the total volume, growth rate and structure of green loans through publications such as the Report on the Direction of Loans by Financial Institutions; detailed data of individual financial institutions primarily serves supervision and policy formulation and is not made public.</t>
        </is>
      </c>
      <c r="AR7" s="439" t="inlineStr">
        <is>
          <t>N/A</t>
        </is>
      </c>
      <c r="AS7" s="439" t="inlineStr">
        <is>
          <t>Inspections or audits conducted by government authorities</t>
        </is>
      </c>
      <c r="AT7" s="439" t="inlineStr">
        <is>
          <t>The People's Bank of China and its branches supervise and check green loan statistical reporting by banking financial institutions and conduct data-quality checks of reported data.</t>
        </is>
      </c>
      <c r="AU7" s="439" t="inlineStr">
        <is>
          <t>Rectification orders; public notification</t>
        </is>
      </c>
      <c r="AV7" s="439" t="inlineStr">
        <is>
          <t>Institutions with inaccurate, incomplete or untimely reporting are ordered to correct and may be notified; data-quality issues are handled in accordance with financial statistics management requirements.</t>
        </is>
      </c>
      <c r="AW7" s="439" t="inlineStr">
        <is>
          <t>Other incentives or support measures</t>
        </is>
      </c>
      <c r="AX7" s="439" t="inlineStr">
        <is>
          <t>The People's Bank of China issues the Green Loan Special Statistics System together with supporting documents such as explanations of the statistical scope and reporting guidelines; organises green loan statistics business training for banking financial institutions; builds and maintains the green loan statistics module of the financial statistics monitoring and management information system and provides online reporting and data-validation support.</t>
        </is>
      </c>
      <c r="AY7" s="439" t="inlineStr">
        <is>
          <t>N/A (this instrument is a green finance statistics system that indirectly supports green and low-carbon development by guiding the allocation of credit resources, and has no directly quantifiable greenhouse gas emission coverage)</t>
        </is>
      </c>
      <c r="AZ7" s="439" t="inlineStr">
        <is>
          <t>N/A (this is an indirect financial instrument with no direct greenhouse gas emission coverage share)</t>
        </is>
      </c>
      <c r="BA7" s="439" t="inlineStr">
        <is>
          <t>K64</t>
        </is>
      </c>
      <c r="BB7" s="439" t="inlineStr">
        <is>
          <t>CO2</t>
        </is>
      </c>
      <c r="BC7" s="439" t="inlineStr">
        <is>
          <t>Positive</t>
        </is>
      </c>
      <c r="BD7" s="439" t="inlineStr">
        <is>
          <t>Industrial development; Technological innovation; Pollution control</t>
        </is>
      </c>
      <c r="BE7" s="439" t="inlineStr">
        <is>
          <t>Notice of the People's Bank of China on Revising the Special Statistical System for Green Loans (PBC Document [2019] No. 326)</t>
        </is>
      </c>
      <c r="BF7" s="439" t="inlineStr">
        <is>
          <t>http://www.gzgfa.org.cn/Guojiazhengce-35/171.html</t>
        </is>
      </c>
      <c r="BG7" s="439" t="inlineStr">
        <is>
          <t>https://gfm.sceex.com.cn/upload/20200120/23eaa84cde292b9125f6eb2ad890536f.pdf</t>
        </is>
      </c>
    </row>
    <row r="8">
      <c r="A8" s="439" t="inlineStr">
        <is>
          <t>CHNREPGFSI02S000</t>
        </is>
      </c>
      <c r="B8" s="439" t="inlineStr">
        <is>
          <t>Instrument</t>
        </is>
      </c>
      <c r="C8" s="439" t="inlineStr">
        <is>
          <t>Reporting requirements</t>
        </is>
      </c>
      <c r="D8" s="439" t="inlineStr">
        <is>
          <t>Green finance statistics</t>
        </is>
      </c>
      <c r="E8" s="439" t="inlineStr">
        <is>
          <t>Cross-sectoral</t>
        </is>
      </c>
      <c r="F8" s="439" t="inlineStr">
        <is>
          <t>N/A</t>
        </is>
      </c>
      <c r="G8" s="439" t="inlineStr">
        <is>
          <t>绿色保险业务统计制度</t>
        </is>
      </c>
      <c r="H8" s="439" t="inlineStr">
        <is>
          <t>Green Insurance Business Statistics System</t>
        </is>
      </c>
      <c r="I8" s="439" t="inlineStr">
        <is>
          <t>Guiding Opinions on Building a Green Finance System (PBC Document [2016] No. 228)</t>
        </is>
      </c>
      <c r="J8" s="439" t="inlineStr">
        <is>
          <t>The Green Insurance Business Statistics System is a green finance statistics system established by the former China Banking and Insurance Regulatory Commission, requiring insurance companies to report data on green insurance business on a regular basis in accordance with unified statistical scope and classification standards, in order to systematically capture the insurance industry's provision of services for green and low-carbon development and its prevention of environmental and climate risks. The system defines green insurance and its statistical scope, covering insurance business that provides risk protection and financial support for environmental protection, climate change response, energy conservation and emission reduction, ecological protection and green industry development, including environmental pollution liability insurance, green energy insurance, green building insurance, green transport insurance and catastrophe insurance. The system sets up a green insurance business statistical table containing multiple indicators such as the number of underwritten policies, sum insured, premium income and claims paid, which insurance company head offices report monthly through the innovation business statistics information system. The system was established by the 10 November 2022 Notice of the General Office of the China Banking and Insurance Regulatory Commission on Issuing the Green Insurance Business Statistical System (CBIRC General Office Document [2022] No. 103), being the first nationwide arrangement to uniformly regulate green insurance business statistics. Through green insurance business statistics, the system captures the scale and structure of the insurance industry's services for green development, providing the data foundation for green finance policy formulation, insurance supervision and green insurance product innovation.</t>
        </is>
      </c>
      <c r="K8" s="439" t="inlineStr">
        <is>
          <t>Information disclosure; Green economy</t>
        </is>
      </c>
      <c r="L8" s="439" t="inlineStr">
        <is>
          <t>Indirect</t>
        </is>
      </c>
      <c r="M8" s="439" t="inlineStr">
        <is>
          <t>environment</t>
        </is>
      </c>
      <c r="N8" s="439" t="inlineStr">
        <is>
          <t>CHN</t>
        </is>
      </c>
      <c r="O8" s="439" t="inlineStr">
        <is>
          <t>national</t>
        </is>
      </c>
      <c r="P8" s="439" t="inlineStr">
        <is>
          <t>N/A</t>
        </is>
      </c>
      <c r="Q8" s="439" t="inlineStr">
        <is>
          <t>10/11/2022</t>
        </is>
      </c>
      <c r="R8" s="439" t="inlineStr">
        <is>
          <t>10/11/2022</t>
        </is>
      </c>
      <c r="S8" s="439" t="inlineStr">
        <is>
          <t>N/A</t>
        </is>
      </c>
      <c r="T8" s="439" t="inlineStr">
        <is>
          <t>N/A</t>
        </is>
      </c>
      <c r="U8" s="439" t="inlineStr">
        <is>
          <t>N/A</t>
        </is>
      </c>
      <c r="V8" s="439">
        <f>IF(R8="","In force",IF(R8="N/A","In force",IF(TODAY()&lt;DATE(VALUE(RIGHT(R8,4)),VALUE(MID(R8,4,2)),VALUE(LEFT(R8,2))),"Scheduled",IF(S8="","In force",IF(S8="N/A","In force",IF(TODAY()&lt;DATE(VALUE(RIGHT(S8,4)),VALUE(MID(S8,4,2)),VALUE(LEFT(S8,2))),"In force","Ended"))))))</f>
        <v/>
      </c>
      <c r="W8" s="439" t="inlineStr">
        <is>
          <t>National Financial Regulatory Administration (formerly the China Banking and Insurance Regulatory Commission); dispatched offices of the National Financial Regulatory Administration</t>
        </is>
      </c>
      <c r="X8" s="439" t="inlineStr">
        <is>
          <t>Green insurance business</t>
        </is>
      </c>
      <c r="Y8" s="439" t="inlineStr">
        <is>
          <t>N/A</t>
        </is>
      </c>
      <c r="Z8" s="439" t="inlineStr">
        <is>
          <t>This instrument is a green finance statistics system; the statistical objects are the green insurance business of insurance companies (covering environmental pollution liability insurance, green energy insurance, green building insurance, green transport insurance, catastrophe insurance and other insurance business providing risk protection and financial support for green and low-carbon development). It does not directly regulate physical emission assets.</t>
        </is>
      </c>
      <c r="AA8" s="439" t="inlineStr">
        <is>
          <t>N/A</t>
        </is>
      </c>
      <c r="AB8" s="439" t="inlineStr">
        <is>
          <t>N/A</t>
        </is>
      </c>
      <c r="AC8" s="439" t="inlineStr">
        <is>
          <t>Firms</t>
        </is>
      </c>
      <c r="AD8" s="439" t="inlineStr">
        <is>
          <t>Head offices of insurance companies within China (property insurance companies, life insurance companies, etc.). Insurance company head offices must aggregate the green insurance business data of their company system and report it uniformly in accordance with the statistical scope and classification standards of the Green Insurance Business Statistics System, and bear responsibility for the truthfulness, accuracy and completeness of the reported data.</t>
        </is>
      </c>
      <c r="AE8" s="439" t="inlineStr">
        <is>
          <t>Registration, licensing or other administrative tasks</t>
        </is>
      </c>
      <c r="AF8" s="439" t="inlineStr">
        <is>
          <t>The green insurance business statistical reporting activities of insurance companies. Insurance company head offices aggregate the green insurance business data of their company system in accordance with the green insurance business statistical scope and classification standards → report monthly through the innovation business statistics information system → the regulator reviews, aggregates and analyses the data.</t>
        </is>
      </c>
      <c r="AG8" s="439" t="inlineStr">
        <is>
          <t>N/A</t>
        </is>
      </c>
      <c r="AH8" s="439" t="inlineStr">
        <is>
          <t>N/A</t>
        </is>
      </c>
      <c r="AI8" s="439" t="inlineStr">
        <is>
          <t>N/A</t>
        </is>
      </c>
      <c r="AJ8" s="439" t="inlineStr">
        <is>
          <t>1) Insurance company head offices must, in accordance with the statistical scope, classification standards and report formats prescribed by the Green Insurance Business Statistics System, compile data on green insurance business such as the number of policies, sum insured, premium income and claims paid; 2) green insurance is classified and tabulated by insurance type and service field; 3) statistical data is reported monthly by insurance company head offices through the innovation business statistics information system; 4) insurance companies bear responsibility for the truthfulness, accuracy and completeness of the reported data; 5) the regulator reviews, aggregates and analyses green insurance business statistical data.</t>
        </is>
      </c>
      <c r="AK8" s="439" t="inlineStr">
        <is>
          <t>N/A</t>
        </is>
      </c>
      <c r="AL8" s="439" t="inlineStr">
        <is>
          <t>N/A</t>
        </is>
      </c>
      <c r="AM8" s="439" t="inlineStr">
        <is>
          <t>Linkage with the construction of the green finance system: green insurance statistics is an important component of green finance statistical monitoring. Linkage with the green finance standards system: the statistical scope of green insurance is defined in accordance with relevant green industry and green finance standards. Linkage with the insurance supervision system: statistical data is used for the environmental and climate risk supervision of the insurance industry and to guide green insurance product innovation.</t>
        </is>
      </c>
      <c r="AN8" s="439" t="inlineStr">
        <is>
          <t>Insurance company head offices themselves aggregate and fill in their green insurance business data in accordance with the statistical scope and classification standards of the Green Insurance Business Statistics System; the National Financial Regulatory Administration (formerly the China Banking and Insurance Regulatory Commission) is responsible for data review and aggregation.</t>
        </is>
      </c>
      <c r="AO8" s="439" t="inlineStr">
        <is>
          <t>Insurance company head offices report green insurance business statistical tables online through the innovation business statistics information system (online reporting).</t>
        </is>
      </c>
      <c r="AP8" s="439" t="inlineStr">
        <is>
          <t>Reported monthly (the previous month's green insurance business statistical data is reported within the prescribed period each month).</t>
        </is>
      </c>
      <c r="AQ8" s="439" t="inlineStr">
        <is>
          <t>Yes (partially public). The regulator publishes aggregated data such as the total volume of green insurance business through industry statistics and related reports; detailed data of individual insurance companies primarily serves supervision and is not made public.</t>
        </is>
      </c>
      <c r="AR8" s="439" t="inlineStr">
        <is>
          <t>N/A</t>
        </is>
      </c>
      <c r="AS8" s="439" t="inlineStr">
        <is>
          <t>Inspections or audits conducted by government authorities</t>
        </is>
      </c>
      <c r="AT8" s="439" t="inlineStr">
        <is>
          <t>The National Financial Regulatory Administration and its dispatched offices supervise and check green insurance business statistical reporting by insurance companies and conduct data-quality checks.</t>
        </is>
      </c>
      <c r="AU8" s="439" t="inlineStr">
        <is>
          <t>Rectification orders; public notification</t>
        </is>
      </c>
      <c r="AV8" s="439" t="inlineStr">
        <is>
          <t>Insurance companies with inaccurate, incomplete or untimely reporting are ordered to correct and may be notified; data-quality issues are handled in accordance with statistical management requirements.</t>
        </is>
      </c>
      <c r="AW8" s="439" t="inlineStr">
        <is>
          <t>Other incentives or support measures</t>
        </is>
      </c>
      <c r="AX8" s="439" t="inlineStr">
        <is>
          <t>Issues the Green Insurance Business Statistics System together with explanations of the statistical scope and indicators and reporting guidelines; organises green insurance business statistics training for insurance companies; builds and maintains the green insurance statistics module of the innovation business statistics information system.</t>
        </is>
      </c>
      <c r="AY8" s="439" t="inlineStr">
        <is>
          <t>N/A (this instrument is a green finance statistics system that indirectly serves green and low-carbon development through insurance protection and financial support, and has no directly quantifiable greenhouse gas emission coverage)</t>
        </is>
      </c>
      <c r="AZ8" s="439" t="inlineStr">
        <is>
          <t>N/A (this is an indirect financial instrument with no direct greenhouse gas emission coverage share)</t>
        </is>
      </c>
      <c r="BA8" s="439" t="inlineStr">
        <is>
          <t>K65</t>
        </is>
      </c>
      <c r="BB8" s="439" t="inlineStr">
        <is>
          <t>CO2</t>
        </is>
      </c>
      <c r="BC8" s="439" t="inlineStr">
        <is>
          <t>Positive</t>
        </is>
      </c>
      <c r="BD8" s="439" t="inlineStr">
        <is>
          <t>Industrial development; Pollution control; Ecological protection</t>
        </is>
      </c>
      <c r="BE8" s="439" t="inlineStr">
        <is>
          <t>Notice of the General Office of the China Banking and Insurance Regulatory Commission on Issuing the Green Insurance Business Statistical System (CBIRC General Office Document [2022] No. 103)</t>
        </is>
      </c>
      <c r="BF8" s="439" t="inlineStr">
        <is>
          <t>https://www.nfra.gov.cn/cn/view/pages/ItemDetail.html?docId=1081137&amp;itemId=915&amp;generaltype=0</t>
        </is>
      </c>
      <c r="BG8" s="439" t="inlineStr">
        <is>
          <t>N/A</t>
        </is>
      </c>
    </row>
    <row r="9">
      <c r="A9" s="439" t="inlineStr">
        <is>
          <t>CHNREPESAI01S000</t>
        </is>
      </c>
      <c r="B9" s="439" t="inlineStr">
        <is>
          <t>Instrument</t>
        </is>
      </c>
      <c r="C9" s="439" t="inlineStr">
        <is>
          <t>Reporting requirements</t>
        </is>
      </c>
      <c r="D9" s="439" t="inlineStr">
        <is>
          <t>Energy statistics and audit</t>
        </is>
      </c>
      <c r="E9" s="439" t="inlineStr">
        <is>
          <t>Buildings; Transport</t>
        </is>
      </c>
      <c r="F9" s="439" t="inlineStr">
        <is>
          <t>Public institutions (Party and government organs, public institutions and civil organisations)</t>
        </is>
      </c>
      <c r="G9" s="439" t="inlineStr">
        <is>
          <t>公共机构能源消费统计调查与审计</t>
        </is>
      </c>
      <c r="H9" s="439" t="inlineStr">
        <is>
          <t>Public Institution Energy Consumption Statistics Survey and Audit</t>
        </is>
      </c>
      <c r="I9" s="439" t="inlineStr">
        <is>
          <t>N/A</t>
        </is>
      </c>
      <c r="J9" s="439" t="inlineStr">
        <is>
          <t>The public institution energy consumption statistics survey and audit system was established under the Regulations on Energy Conservation by Public Institutions (State Council Order No. 531, promulgated 2008) and is organised and implemented by the Government Offices Administration of the State Council together with the National Bureau of Statistics and other departments. The system comprises two interlinked components: (1) an energy and resource consumption statistical survey — public institutions must regularly report data on electricity, water, gas, oil and heat consumption, as well as floor area, number of energy users and official vehicles, in accordance with the Statistical System for Energy and Resource Consumption by Public Institutions, following a tiered, classified statistical reporting system with level-by-level review and aggregation covering Party and government organs, public institutions and civil organisations nationwide; (2) energy audits — under the Interim Measures for the Administration of Energy Audits of Public Institutions, key energy-using public institutions undergo periodic energy audits examining their energy consumption, energy-using system efficiency and energy-saving management, with energy-saving improvement measures proposed and rectification tracked. By ascertaining the baseline of public institutions' energy consumption through statistical surveys and diagnosing energy-use problems through energy audits, the system provides an information basis for energy consumption quota management, energy-saving target assessment and the creation of energy-conserving government.</t>
        </is>
      </c>
      <c r="K9" s="439" t="inlineStr">
        <is>
          <t>Energy conservation</t>
        </is>
      </c>
      <c r="L9" s="439" t="inlineStr">
        <is>
          <t>Indirect</t>
        </is>
      </c>
      <c r="M9" s="439" t="inlineStr">
        <is>
          <t>demand-side</t>
        </is>
      </c>
      <c r="N9" s="439" t="inlineStr">
        <is>
          <t>CHN</t>
        </is>
      </c>
      <c r="O9" s="439" t="inlineStr">
        <is>
          <t>national</t>
        </is>
      </c>
      <c r="P9" s="439" t="inlineStr">
        <is>
          <t>N/A</t>
        </is>
      </c>
      <c r="Q9" s="439" t="inlineStr">
        <is>
          <t>01/08/2008</t>
        </is>
      </c>
      <c r="R9" s="439" t="inlineStr">
        <is>
          <t>01/10/2008</t>
        </is>
      </c>
      <c r="S9" s="439" t="inlineStr">
        <is>
          <t>N/A</t>
        </is>
      </c>
      <c r="T9" s="439" t="inlineStr">
        <is>
          <t>01/03/2017</t>
        </is>
      </c>
      <c r="U9" s="439" t="inlineStr">
        <is>
          <t>The Regulations on Energy Conservation by Public Institutions were promulgated on 1 August 2008 and took effect on 1 October 2008, and were revised on 1 March 2017 pursuant to the Decision of the State Council on Amending and Repealing Certain Administrative Regulations (State Council Order No. 686). The supporting Statistical System for Energy and Resource Consumption by Public Institutions is formulated by the Government Offices Administration of the State Council together with the National Bureau of Statistics and is periodically revised to update statistical indicators and reporting forms; the Interim Measures for the Administration of Energy Audits of Public Institutions set out specific provisions on the organisation and implementation of public institution energy audits.</t>
        </is>
      </c>
      <c r="V9" s="439">
        <f>IF(R9="","In force",IF(R9="N/A","In force",IF(TODAY()&lt;DATE(VALUE(RIGHT(R9,4)),VALUE(MID(R9,4,2)),VALUE(LEFT(R9,2))),"Scheduled",IF(S9="","In force",IF(S9="N/A","In force",IF(TODAY()&lt;DATE(VALUE(RIGHT(S9,4)),VALUE(MID(S9,4,2)),VALUE(LEFT(S9,2))),"In force","Ended"))))))</f>
        <v/>
      </c>
      <c r="W9" s="439" t="inlineStr">
        <is>
          <t>Government Offices Administration of the State Council; National Bureau of Statistics; National Development and Reform Commission; institutions responsible for government offices administration of people's governments at and above county level</t>
        </is>
      </c>
      <c r="X9" s="439" t="inlineStr">
        <is>
          <t>Public institution buildings, energy-using systems and official vehicles</t>
        </is>
      </c>
      <c r="Y9" s="439" t="inlineStr">
        <is>
          <t>Existing</t>
        </is>
      </c>
      <c r="Z9" s="439" t="inlineStr">
        <is>
          <t>The subjects of statistics and audit are the energy and resource consumption of public institutions (state organs, public institutions and civil organisations wholly or partly funded by public finances), covering office buildings and their heating, ventilation, air-conditioning, lighting, hot water and other energy-using systems, as well as official vehicles, data centres and other energy-using facilities.</t>
        </is>
      </c>
      <c r="AA9" s="439" t="inlineStr">
        <is>
          <t>N/A</t>
        </is>
      </c>
      <c r="AB9" s="439" t="inlineStr">
        <is>
          <t>N/A</t>
        </is>
      </c>
      <c r="AC9" s="439" t="inlineStr">
        <is>
          <t>Public institutions (state organs, public institutions and civil organisations)</t>
        </is>
      </c>
      <c r="AD9" s="439" t="inlineStr">
        <is>
          <t>State organs, public institutions and civil organisations wholly or partly funded by public finances. Central state organs and their subordinate public institutions, and local public institutions at all levels, organise statistics and audits on a tiered basis. Key energy-using public institutions (those with relatively large energy consumption or of demonstrative significance) are the priority targets of energy audits.</t>
        </is>
      </c>
      <c r="AE9" s="439" t="inlineStr">
        <is>
          <t>Use</t>
        </is>
      </c>
      <c r="AF9" s="439" t="inlineStr">
        <is>
          <t>Activities of energy and resource consumption by public institutions in their daily operations. Public institutions must establish energy and resource consumption statistical ledgers and report energy and resource consumption data on a quarterly/annual basis; key energy-using institutions must cooperate in energy audits and undergo energy-use verification and energy-saving diagnosis.</t>
        </is>
      </c>
      <c r="AG9" s="439" t="inlineStr">
        <is>
          <t>N/A</t>
        </is>
      </c>
      <c r="AH9" s="439" t="inlineStr">
        <is>
          <t>N/A</t>
        </is>
      </c>
      <c r="AI9" s="439" t="inlineStr">
        <is>
          <t>N/A</t>
        </is>
      </c>
      <c r="AJ9" s="439" t="inlineStr">
        <is>
          <t>1) Public institutions must designate a dedicated body or personnel responsible for energy and resource consumption statistics, establish statistical ledgers, and report energy and resource consumption data (including electricity, water, gas, oil, district heating, floor area, number of energy users, and number and mileage of official vehicles) level by level through the statistical information system, in accordance with the indicators, calibre and reporting formats prescribed by the Statistical System for Energy and Resource Consumption by Public Institutions; 2) statistical data are subject to tiered review and level-by-level aggregation, with the institutions responsible for government offices administration reviewing and aggregating the statistical data of public institutions at their level; 3) key energy-using public institutions must undergo energy audits at prescribed intervals, covering energy consumption accounting, energy-using system efficiency testing, and evaluation of energy-saving management systems, and must formulate and implement energy-saving rectification measures based on the audit conclusions; 4) energy and resource consumption statistical data and energy audit results serve as the basis for public institutions' energy consumption quotas, energy-saving target responsibility assessment and the creation of energy-conserving government.</t>
        </is>
      </c>
      <c r="AK9" s="439" t="inlineStr">
        <is>
          <t>N/A</t>
        </is>
      </c>
      <c r="AL9" s="439" t="inlineStr">
        <is>
          <t>N/A</t>
        </is>
      </c>
      <c r="AM9" s="439" t="inlineStr">
        <is>
          <t>Linked to public institution energy consumption quota management and energy-saving target responsibility assessment: statistical data form the basis for quota determination and target assessment. Linked to public institution energy conservation planning and the creation of energy-conserving government: audit conclusions provide the basis for energy-saving retrofits and management improvement. Linked to national energy and resource consumption statistics and government energy-consumption supervision platforms: data are incorporated into the public institution energy and resource consumption statistical information system.</t>
        </is>
      </c>
      <c r="AN9" s="439" t="inlineStr">
        <is>
          <t>Energy and resource consumption statisticians designated by public institutions are responsible for data collection, ledger recording and report submission; institutions responsible for government offices administration are responsible for level-by-level review and aggregation; energy audits are commissioned by public institutions to qualified energy audit bodies or organised by the institutions responsible for government offices administration.</t>
        </is>
      </c>
      <c r="AO9" s="439" t="inlineStr">
        <is>
          <t>Online reporting and level-by-level submission through the public institution energy and resource consumption statistical information system (online reporting); energy audit reports are submitted in writing to the institutions responsible for government offices administration.</t>
        </is>
      </c>
      <c r="AP9" s="439" t="inlineStr">
        <is>
          <t>Energy and resource consumption statistics are reported quarterly and annually; energy audits are conducted for key energy-using public institutions at prescribed intervals (generally once every few years).</t>
        </is>
      </c>
      <c r="AQ9" s="439" t="inlineStr">
        <is>
          <t>Yes (partially public). The Government Offices Administration of the State Council periodically aggregates and reports the national public institution energy and resource consumption statistics, with some aggregate data disclosed to the public; detailed energy consumption data of individual public institutions are mainly used for energy-saving management and target assessment.</t>
        </is>
      </c>
      <c r="AR9" s="439" t="inlineStr">
        <is>
          <t>N/A</t>
        </is>
      </c>
      <c r="AS9" s="439" t="inlineStr">
        <is>
          <t>Inspections or audits conducted by government authorities</t>
        </is>
      </c>
      <c r="AT9" s="439" t="inlineStr">
        <is>
          <t>Competent authorities supervise and inspect the quality of statistical data and the energy-saving management of public institutions, and organise energy audits of key energy-using public institutions.</t>
        </is>
      </c>
      <c r="AU9" s="439" t="inlineStr">
        <is>
          <t>Administrative penalties; circulated criticism; rectification orders</t>
        </is>
      </c>
      <c r="AV9" s="439" t="inlineStr">
        <is>
          <t>Administrative penalties; circulated criticism; orders for rectification. Public institutions failing to fulfil energy-saving and statistical obligations are ordered to correct and subject to circulated criticism, and responsible persons may be sanctioned in accordance with the law.</t>
        </is>
      </c>
      <c r="AW9" s="439" t="inlineStr">
        <is>
          <t>Public institutions with outstanding energy-saving performance are commended and rewarded; energy-saving achievements contribute to the designation of energy-conserving government institutions.</t>
        </is>
      </c>
      <c r="AX9" s="439" t="inlineStr">
        <is>
          <t>Organises business training on energy and resource consumption statistics and energy audits for public institutions; promotes energy-consumption monitoring and statistical information systems; conducts energy-conservation publicity in conjunction with the creation of energy-conserving government.</t>
        </is>
      </c>
      <c r="AY9" s="439" t="inlineStr">
        <is>
          <t>N/A</t>
        </is>
      </c>
      <c r="AZ9" s="439" t="inlineStr">
        <is>
          <t>N/A</t>
        </is>
      </c>
      <c r="BA9" s="439" t="inlineStr">
        <is>
          <t>O84; P85; Q86</t>
        </is>
      </c>
      <c r="BB9" s="439" t="inlineStr">
        <is>
          <t>CO2</t>
        </is>
      </c>
      <c r="BC9" s="439" t="inlineStr">
        <is>
          <t>Positive</t>
        </is>
      </c>
      <c r="BD9" s="439" t="inlineStr">
        <is>
          <t>Energy conservation; Resource conservation</t>
        </is>
      </c>
      <c r="BE9" s="439" t="inlineStr">
        <is>
          <t>Regulations on Energy Conservation by Public Institutions (State Council Order No. 531)</t>
        </is>
      </c>
      <c r="BF9" s="439" t="inlineStr">
        <is>
          <t>https://www.gov.cn/zhengce/2008-08/11/content_2602516.htm</t>
        </is>
      </c>
      <c r="BG9" s="439" t="inlineStr">
        <is>
          <t>Interim Measures for the Administration of Energy Audits of Public Institutions: https://gbc.ggj.gov.cn/zcfg/bmgz/202201/t20220126_34491.htm</t>
        </is>
      </c>
    </row>
    <row r="10">
      <c r="A10" s="439" t="inlineStr">
        <is>
          <t>CHNCELELPI01S000</t>
        </is>
      </c>
      <c r="B10" s="439" t="inlineStr">
        <is>
          <t>Instrument</t>
        </is>
      </c>
      <c r="C10" s="439" t="inlineStr">
        <is>
          <t>Comparative energy efficiency label</t>
        </is>
      </c>
      <c r="D10" s="439" t="inlineStr">
        <is>
          <t>Energy labels for products and appliances</t>
        </is>
      </c>
      <c r="E10" s="439" t="inlineStr">
        <is>
          <t>Industry; Buildings; Energy</t>
        </is>
      </c>
      <c r="F10" s="439" t="inlineStr">
        <is>
          <t>Household appliance manufacturing; Industrial equipment manufacturing; Office equipment manufacturing; Lighting equipment manufacturing</t>
        </is>
      </c>
      <c r="G10" s="439" t="inlineStr">
        <is>
          <t>能源效率标识</t>
        </is>
      </c>
      <c r="H10" s="439" t="inlineStr">
        <is>
          <t>China Energy Label</t>
        </is>
      </c>
      <c r="I10" s="439" t="inlineStr">
        <is>
          <t>N/A</t>
        </is>
      </c>
      <c r="J10" s="439" t="inlineStr">
        <is>
          <t>The China Energy Label (CEL) system was established under the Energy Conservation Law as a unified energy efficiency labeling scheme for energy-using products with substantial energy-saving potential and widespread use. The state develops and publishes the Catalogue of Products Subject to Mandatory Energy Efficiency Labeling of the People's Republic of China. Producers and importers of listed products must affix a standardised energy efficiency label to the product or its minimum sales packaging in a prominent position, indicating the energy efficiency grade, energy efficiency indicators and the number of the applicable mandatory national standard. The label uses a 1–5 grade scale, with Grade 1 being the most efficient. The system took effect on 1 March 2005. A revised edition took effect on 1 June 2016, introducing an energy efficiency information code (QR code), online sales label display requirements and a credit disciplinary mechanism. By 2016, 12 batches of the catalogue had been issued, covering 33 product categories across five domains — household appliances, office and electronic equipment, industrial equipment, lighting equipment and commercial equipment — with over 9,000 registered enterprises, over 610,000 registered product models and cumulative electricity savings exceeding 400 billion kWh.</t>
        </is>
      </c>
      <c r="K10" s="439" t="inlineStr">
        <is>
          <t>Energy conservation; Information disclosure; Green consumption</t>
        </is>
      </c>
      <c r="L10" s="439" t="inlineStr">
        <is>
          <t>Indirect</t>
        </is>
      </c>
      <c r="M10" s="439" t="inlineStr">
        <is>
          <t>demand-side</t>
        </is>
      </c>
      <c r="N10" s="439" t="inlineStr">
        <is>
          <t>CHN</t>
        </is>
      </c>
      <c r="O10" s="439" t="inlineStr">
        <is>
          <t>national</t>
        </is>
      </c>
      <c r="P10" s="439" t="inlineStr">
        <is>
          <t>N/A</t>
        </is>
      </c>
      <c r="Q10" s="439" t="inlineStr">
        <is>
          <t>13/08/2004</t>
        </is>
      </c>
      <c r="R10" s="439" t="inlineStr">
        <is>
          <t>01/03/2005</t>
        </is>
      </c>
      <c r="S10" s="439" t="inlineStr">
        <is>
          <t>N/A</t>
        </is>
      </c>
      <c r="T10" s="439" t="inlineStr">
        <is>
          <t>29/02/2016</t>
        </is>
      </c>
      <c r="U10" s="439" t="inlineStr">
        <is>
          <t>First adopted on 13 August 2004 (NDRC and AQSIQ Order No. 17), effective 1 March 2005. On 29 February 2016, a revised edition of the Measures for the Administration of Energy Efficiency Labels (Order No. 35) was promulgated, effective 1 June 2016, introducing an energy efficiency information code (QR code), online sales label display requirements, a credit disciplinary mechanism, and extending regulatory oversight to online trading operators and third-party trading platforms.</t>
        </is>
      </c>
      <c r="V10" s="439">
        <f>IF(R10="","In force",IF(R10="N/A","In force",IF(TODAY()&lt;DATE(VALUE(RIGHT(R10,4)),VALUE(MID(R10,4,2)),VALUE(LEFT(R10,2))),"Scheduled",IF(S10="","In force",IF(S10="N/A","In force",IF(TODAY()&lt;DATE(VALUE(RIGHT(S10,4)),VALUE(MID(S10,4,2)),VALUE(LEFT(S10,2))),"In force","Ended"))))))</f>
        <v/>
      </c>
      <c r="W10" s="439" t="inlineStr">
        <is>
          <t>National Development and Reform Commission; State Administration for Market Regulation; China National Institute of Standardization (authorised registration body)</t>
        </is>
      </c>
      <c r="X10" s="439" t="inlineStr">
        <is>
          <t>Energy-using products listed in the catalogue</t>
        </is>
      </c>
      <c r="Y10" s="439" t="inlineStr">
        <is>
          <t>Existing</t>
        </is>
      </c>
      <c r="Z10" s="439" t="inlineStr">
        <is>
          <t>The Catalogue of Products Subject to Mandatory Energy Efficiency Labeling of the People’s Republic of China is developed and published in batches by the NDRC and SAMR. By 2016, 12 batches covering 33 product categories had been issued, spanning household appliances (refrigerators, room air conditioners, washing machines, electric storage water heaters, induction cookers, rice cookers, microwave ovens, etc.), office and electronic equipment (computer monitors, photocopiers, printers, projectors, etc.), industrial equipment (electric motors, transformers, fans, air compressors, chillers, etc.), lighting equipment (fluorescent lamps, LED lamps, high-pressure sodium lamps, etc.) and commercial equipment (commercial refrigeration equipment, multi-split air-conditioning (heat pump) units, etc.).</t>
        </is>
      </c>
      <c r="AA10" s="439" t="inlineStr">
        <is>
          <t>N/A</t>
        </is>
      </c>
      <c r="AB10" s="439" t="inlineStr">
        <is>
          <t>N/A</t>
        </is>
      </c>
      <c r="AC10" s="439" t="inlineStr">
        <is>
          <t>Firms</t>
        </is>
      </c>
      <c r="AD10" s="439" t="inlineStr">
        <is>
          <t>Producers, importers and sellers (including online trading operators) of energy-using products listed in the catalogue. Producers/importers must register the energy efficiency label and test reports with the China National Institute of Standardization before placing products on the market; sellers (including operators on online platforms) must ensure that products sold carry compliant labels and display the energy efficiency label prominently on the main product information page; third-party trading platforms must urge on-platform operators to fulfil their labeling obligations.</t>
        </is>
      </c>
      <c r="AE10" s="439" t="inlineStr">
        <is>
          <t>Production; Import; Sale</t>
        </is>
      </c>
      <c r="AF10" s="439" t="inlineStr">
        <is>
          <t>Production, import and sale of energy-using products. Producers are responsible for testing product energy efficiency, registering labels and affixing energy efficiency labels to the product or its minimum sales packaging in a prominent position; online sellers must display the energy efficiency label prominently on the main product information page; third-party trading platforms must urge on-platform operators to fulfil labeling obligations. Products included in the national energy efficiency “Top Runner” catalogue must reflect Top Runner information on the label.</t>
        </is>
      </c>
      <c r="AG10" s="439" t="inlineStr">
        <is>
          <t>N/A</t>
        </is>
      </c>
      <c r="AH10" s="439" t="inlineStr">
        <is>
          <t>N/A</t>
        </is>
      </c>
      <c r="AI10" s="439" t="inlineStr">
        <is>
          <t>N/A</t>
        </is>
      </c>
      <c r="AJ10" s="439" t="inlineStr">
        <is>
          <t>1) Energy-using products listed in the catalogue must bear the standardised “China Energy Label” (CEL), which must contain: producer name / model specification, energy efficiency grade (Grades 1–5, Grade 1 the most efficient), energy efficiency indicators, the number of the applicable mandatory national standard and an energy efficiency information code (QR code); 2) Producers/importers must register the energy efficiency label and energy efficiency test reports with the China National Institute of Standardization before placing products on the market; product energy efficiency must be determined through testing by a nationally accredited third-party testing institution or a qualified in-house laboratory; 3) The energy efficiency label must be displayed prominently on the main product information page for online sales; 4) Products included in the national energy efficiency “Top Runner” catalogue must reflect Top Runner information on the label.</t>
        </is>
      </c>
      <c r="AK10" s="439" t="inlineStr">
        <is>
          <t>N/A</t>
        </is>
      </c>
      <c r="AL10" s="439" t="inlineStr">
        <is>
          <t>N/A</t>
        </is>
      </c>
      <c r="AM10" s="439" t="inlineStr">
        <is>
          <t>Linked to mandatory energy efficiency national standards (MEPS): product energy efficiency grade thresholds are based on mandatory energy efficiency standards for the corresponding product (e.g. GB 12021 series, GB 18613, GB 21455, etc.), and energy efficiency indicators on the label directly reference the standard limits. Linked to the Energy Efficiency “Top Runner” scheme: products included in the Top Runner catalogue must reflect relevant information on the label. Linked to green product certification and government green procurement: high-energy-efficiency-grade products are prioritised for inclusion in the government procurement energy-saving product list.</t>
        </is>
      </c>
      <c r="AN10" s="439" t="inlineStr">
        <is>
          <t>Producers/importers determine product energy efficiency grades through self-testing or third-party testing, and register the test reports with the China National Institute of Standardization. The China National Institute of Standardization is responsible for managing and maintaining the energy efficiency label registration information system.</t>
        </is>
      </c>
      <c r="AO10" s="439" t="inlineStr">
        <is>
          <t>Energy efficiency labels are affixed or printed on the product or its minimum sales packaging (physical carrier); for online sales, the label image or energy efficiency information code must be displayed prominently on the main product information page (electronic carrier); registration information is publicly accessible on the China Energy Label website (online disclosure).</t>
        </is>
      </c>
      <c r="AP10" s="439" t="inlineStr">
        <is>
          <t>Once (registration before product placement on the market); re-registration required when the product model or energy efficiency information changes; the label must be continuously displayed on the product until final sale.</t>
        </is>
      </c>
      <c r="AQ10" s="439" t="inlineStr">
        <is>
          <t>Yes. The China Energy Label website (www.energylabelrecord.com) publicly discloses registered product energy efficiency label information, and consumers can query and verify online. Market regulation authorities periodically publish the results of energy efficiency label supervision sampling inspections.</t>
        </is>
      </c>
      <c r="AR10" s="439" t="inlineStr">
        <is>
          <t>Comparative label (1–5 energy efficiency grades, graded, with energy efficiency information code / QR code)</t>
        </is>
      </c>
      <c r="AS10" s="439" t="inlineStr">
        <is>
          <t>Inspections or audits conducted by government authorities or third parties</t>
        </is>
      </c>
      <c r="AT10" s="439" t="inlineStr">
        <is>
          <t>Market regulation authorities at all levels organise supervision sampling inspections of energy efficiency label compliance; verification of label registration information on the China Energy Label website; inspection of online sales platform label display compliance.</t>
        </is>
      </c>
      <c r="AU10" s="439" t="inlineStr">
        <is>
          <t>Monetary penalties; Rectification orders; Credit disciplinary action</t>
        </is>
      </c>
      <c r="AV10" s="439" t="inlineStr">
        <is>
          <t>Administrative penalties; fines; orders for rectification; credit disciplinary action. Sale of products not conforming to energy efficiency label requirements is subject to penalties by market regulation authorities; false labeling and failure to register labels are punishable with fines and may be recorded in the social credit system.</t>
        </is>
      </c>
      <c r="AW10" s="439" t="inlineStr">
        <is>
          <t>Tax incentives; fiscal subsidies. High-energy-efficiency-grade products are eligible for inclusion in the government procurement energy-saving product list and consumer subsidy programmes.</t>
        </is>
      </c>
      <c r="AX10" s="439" t="inlineStr">
        <is>
          <t>Conducts energy efficiency label publicity and consumer education in conjunction with the National Energy Conservation Publicity Week and other activities to raise public awareness of high-efficiency energy use; organises technical training for enterprises and testing institutions on energy efficiency labeling.</t>
        </is>
      </c>
      <c r="AY10" s="439" t="inlineStr">
        <is>
          <t>N/A</t>
        </is>
      </c>
      <c r="AZ10" s="439" t="inlineStr">
        <is>
          <t>N/A</t>
        </is>
      </c>
      <c r="BA10" s="439" t="inlineStr">
        <is>
          <t>C27; C28; G47</t>
        </is>
      </c>
      <c r="BB10" s="439" t="inlineStr">
        <is>
          <t>CO2; HFCs</t>
        </is>
      </c>
      <c r="BC10" s="439" t="inlineStr">
        <is>
          <t>Positive</t>
        </is>
      </c>
      <c r="BD10" s="439" t="inlineStr">
        <is>
          <t>Energy conservation; Green consumption; Technological innovation</t>
        </is>
      </c>
      <c r="BE10" s="439" t="inlineStr">
        <is>
          <t>Measures for the Administration of Energy Efficiency Labels (NDRC and AQSIQ Order No. 35, revised 2016)</t>
        </is>
      </c>
      <c r="BF10" s="439" t="inlineStr">
        <is>
          <t>https://www.gov.cn/gongbao/content/2016/content_5074057.htm</t>
        </is>
      </c>
      <c r="BG10" s="439" t="inlineStr">
        <is>
          <t>China Energy Label website: www.energylabelrecord.com</t>
        </is>
      </c>
    </row>
    <row r="11">
      <c r="A11" s="439" t="inlineStr">
        <is>
          <t>CHNCELELBI01S000</t>
        </is>
      </c>
      <c r="B11" s="439" t="inlineStr">
        <is>
          <t>Instrument</t>
        </is>
      </c>
      <c r="C11" s="439" t="inlineStr">
        <is>
          <t>Comparative energy efficiency label</t>
        </is>
      </c>
      <c r="D11" s="439" t="inlineStr">
        <is>
          <t>Energy labels for buildings</t>
        </is>
      </c>
      <c r="E11" s="439" t="inlineStr">
        <is>
          <t>Buildings</t>
        </is>
      </c>
      <c r="F11" s="439" t="inlineStr">
        <is>
          <t>Building construction</t>
        </is>
      </c>
      <c r="G11" s="439" t="inlineStr">
        <is>
          <t>民用建筑能效测评标识</t>
        </is>
      </c>
      <c r="H11" s="439" t="inlineStr">
        <is>
          <t>Civil Building Energy Efficiency Evaluation and Labeling</t>
        </is>
      </c>
      <c r="I11" s="439" t="inlineStr">
        <is>
          <t>N/A</t>
        </is>
      </c>
      <c r="J11" s="439" t="inlineStr">
        <is>
          <t>The Civil Building Energy Efficiency Evaluation and Labeling system was piloted by the Ministry of Housing and Urban-Rural Development in 2008 through Notice Jian Ke [2008] No. 80, implemented under the Interim Measures for the Administration of Civil Building Energy Efficiency Evaluation and Labeling and the Technical Guidelines for Civil Building Energy Efficiency Evaluation and Labeling. The system requires energy efficiency evaluation and labeling for four categories of civil buildings: (1) new (or renovated/expanded) state-organ office buildings and large public buildings (individual building area &gt;= 20,000 m²); (2) state-organ office buildings and large public buildings that have undergone comprehensive energy efficiency retrofits and applied for fiscal support; (3) national or provincial energy efficiency demonstration buildings; (4) buildings applying for green building evaluation labeling. The evaluation covers calculated performance indicators including building energy consumption and energy-using system efficiency, with optional on-site testing. Energy efficiency grades are divided into five star levels (★ to ★★★★★) based on the percentage energy savings above the mandatory standard baseline. Labeling is implemented in two stages: a theoretical-value label issued after construction completion and acceptance (valid 1 year), and a measured-value label issued after one full year of operation (valid 5 years). Evaluation institutions are established at national and provincial levels and must be accredited by housing and urban-rural development authorities.</t>
        </is>
      </c>
      <c r="K11" s="439" t="inlineStr">
        <is>
          <t>Energy conservation; Information disclosure; Green economy</t>
        </is>
      </c>
      <c r="L11" s="439" t="inlineStr">
        <is>
          <t>Indirect</t>
        </is>
      </c>
      <c r="M11" s="439" t="inlineStr">
        <is>
          <t>demand-side</t>
        </is>
      </c>
      <c r="N11" s="439" t="inlineStr">
        <is>
          <t>CHN</t>
        </is>
      </c>
      <c r="O11" s="439" t="inlineStr">
        <is>
          <t>national</t>
        </is>
      </c>
      <c r="P11" s="439" t="inlineStr">
        <is>
          <t>N/A</t>
        </is>
      </c>
      <c r="Q11" s="439" t="inlineStr">
        <is>
          <t>28/04/2008</t>
        </is>
      </c>
      <c r="R11" s="439" t="inlineStr">
        <is>
          <t>28/04/2008</t>
        </is>
      </c>
      <c r="S11" s="439" t="inlineStr">
        <is>
          <t>N/A</t>
        </is>
      </c>
      <c r="T11" s="439" t="inlineStr">
        <is>
          <t>N/A</t>
        </is>
      </c>
      <c r="U11" s="439" t="inlineStr">
        <is>
          <t>N/A</t>
        </is>
      </c>
      <c r="V11" s="439">
        <f>IF(R11="","In force",IF(R11="N/A","In force",IF(TODAY()&lt;DATE(VALUE(RIGHT(R11,4)),VALUE(MID(R11,4,2)),VALUE(LEFT(R11,2))),"Scheduled",IF(S11="","In force",IF(S11="N/A","In force",IF(TODAY()&lt;DATE(VALUE(RIGHT(S11,4)),VALUE(MID(S11,4,2)),VALUE(LEFT(S11,2))),"In force","Ended"))))))</f>
        <v/>
      </c>
      <c r="W11" s="439" t="inlineStr">
        <is>
          <t>Ministry of Housing and Urban-Rural Development; provincial housing and urban-rural development authorities; national and provincial building energy efficiency evaluation institutions</t>
        </is>
      </c>
      <c r="X11" s="439" t="inlineStr">
        <is>
          <t>Civil buildings</t>
        </is>
      </c>
      <c r="Y11" s="439" t="inlineStr">
        <is>
          <t>Existing</t>
        </is>
      </c>
      <c r="Z11" s="439" t="inlineStr">
        <is>
          <t>Mandatory evaluation scope: (1) new (or renovated/expanded) state-organ office buildings and large public buildings (individual building area &gt;= 20,000 m²); (2) state-organ office buildings and large public buildings that have undergone comprehensive energy efficiency retrofits and applied for fiscal support; (3) national or provincial energy efficiency demonstration buildings; (4) buildings applying for green building evaluation labeling. The evaluation covers the building as a whole, including envelope, HVAC, lighting and hot water supply systems.</t>
        </is>
      </c>
      <c r="AA11" s="439" t="inlineStr">
        <is>
          <t>N/A</t>
        </is>
      </c>
      <c r="AB11" s="439" t="inlineStr">
        <is>
          <t>N/A</t>
        </is>
      </c>
      <c r="AC11" s="439" t="inlineStr">
        <is>
          <t>Firms</t>
        </is>
      </c>
      <c r="AD11" s="439" t="inlineStr">
        <is>
          <t>Construction entities (developers) are responsible for commissioning evaluation institutions to conduct energy efficiency evaluation and applying for labeling; building owners are responsible for applying for and maintaining measured-value labels during the operation phase; building design, construction and property management entities cooperate with the evaluation at the design, construction and operation stages respectively.</t>
        </is>
      </c>
      <c r="AE11" s="439" t="inlineStr">
        <is>
          <t>Design; Construction; Operation</t>
        </is>
      </c>
      <c r="AF11" s="439" t="inlineStr">
        <is>
          <t>Building energy efficiency evaluation and labeling activities at the design, construction and operation stages. Pre-evaluation at the design stage; theoretical-value evaluation and labeling after construction completion and acceptance; measured-value evaluation and labeling after one full year of building operation. Evaluation institutions conduct calculations and necessary on-site testing in accordance with the Technical Guidelines for Civil Building Energy Efficiency Evaluation and Labeling (Jian Ke [2008] No. 118).</t>
        </is>
      </c>
      <c r="AG11" s="439" t="inlineStr">
        <is>
          <t>N/A</t>
        </is>
      </c>
      <c r="AH11" s="439" t="inlineStr">
        <is>
          <t>N/A</t>
        </is>
      </c>
      <c r="AI11" s="439" t="inlineStr">
        <is>
          <t>N/A</t>
        </is>
      </c>
      <c r="AJ11" s="439" t="inlineStr">
        <is>
          <t>1) The four categories of civil buildings above must commission national or provincial building energy efficiency evaluation institutions accredited by housing and urban-rural development authorities to conduct evaluation; 2) Evaluation institutions determine the energy efficiency grade (★ to ★★★★★, five-star being the highest) through calculations and testing in accordance with the Technical Guidelines for Civil Building Energy Efficiency Evaluation and Labeling (Jian Ke [2008] No. 118); 3) A theoretical-value label (valid 1 year) is issued after construction completion and acceptance, updated to a measured-value label (valid 5 years) after one full year of operation; 4) Evaluation results and label must be publicly displayed at the building entrance or in a prominent location; 5) Buildings that fail to undergo energy efficiency evaluation and labeling as required shall not pass construction completion and acceptance filing.</t>
        </is>
      </c>
      <c r="AK11" s="439" t="inlineStr">
        <is>
          <t>N/A</t>
        </is>
      </c>
      <c r="AL11" s="439" t="inlineStr">
        <is>
          <t>N/A</t>
        </is>
      </c>
      <c r="AM11" s="439" t="inlineStr">
        <is>
          <t>Linked to mandatory building energy efficiency standards (GB 55015-2021 General Code for Building Energy Efficiency and Renewable Energy Utilization, etc.): building energy savings are calculated against mandatory general code and design standard baselines, and the label grade (star rating) reflects the extent to which actual building energy efficiency exceeds the mandatory baseline. Linked to Green Building Evaluation Labeling: application for green building labeling requires energy efficiency evaluation labeling as a prerequisite. Linked to building energy consumption statistics, energy auditing and energy efficiency public disclosure systems: operational-phase energy consumption data supports the updating of measured-value labels.</t>
        </is>
      </c>
      <c r="AN11" s="439" t="inlineStr">
        <is>
          <t>Construction entities / building owners commission accredited building energy efficiency evaluation institutions to conduct evaluation; evaluation institutions perform calculations and necessary on-site testing in accordance with the technical guidelines and submit evaluation reports to the competent authorities; authorities review and issue the label.</t>
        </is>
      </c>
      <c r="AO11" s="439" t="inlineStr">
        <is>
          <t>The energy efficiency label takes the form of a star-rating certificate and signboard publicly displayed at the building entrance or in a prominent location (physical carrier); evaluation results are integrated into building energy efficiency supervision information platforms and building energy consumption public disclosure systems (online disclosure).</t>
        </is>
      </c>
      <c r="AP11" s="439" t="inlineStr">
        <is>
          <t>Theoretical-value label: issued once after construction completion and acceptance (valid 1 year); measured-value label: updated once after one full year of operation (valid 5 years); renewal requires re-evaluation upon expiry.</t>
        </is>
      </c>
      <c r="AQ11" s="439" t="inlineStr">
        <is>
          <t>Yes. Evaluation results and labeling information are publicly accessible through building energy efficiency supervision information platforms and building energy consumption public disclosure systems. Label signboards are displayed at building entrances or in prominent locations for public viewing.</t>
        </is>
      </c>
      <c r="AR11" s="439" t="inlineStr">
        <is>
          <t>Comparative label (1–5 stars, ★ to ★★★★★, based on percentage building energy savings above the mandatory standard baseline)</t>
        </is>
      </c>
      <c r="AS11" s="439" t="inlineStr">
        <is>
          <t>Inspections or audits conducted by government authorities or third parties</t>
        </is>
      </c>
      <c r="AT11" s="439" t="inlineStr">
        <is>
          <t>Housing and urban-rural development authorities at all levels supervise and inspect the energy efficiency evaluation and labeling of civil buildings; verification of evaluation reports and on-site label display conducted through document review and random site inspections; evaluation institutions may have their accreditation revoked for serious non-compliance.</t>
        </is>
      </c>
      <c r="AU11" s="439" t="inlineStr">
        <is>
          <t>Administrative penalties; Rectification orders; Revocation of evaluation institution accreditation</t>
        </is>
      </c>
      <c r="AV11" s="439" t="inlineStr">
        <is>
          <t>Administrative penalties; orders for rectification; cancellation of building energy efficiency evaluation institution accreditation. Buildings that fail to comply with energy efficiency evaluation and labeling requirements are not permitted to pass construction completion and acceptance filing; evaluation institutions engaging in fraud or issuing false evaluation reports are subject to accreditation revocation.</t>
        </is>
      </c>
      <c r="AW11" s="439" t="inlineStr">
        <is>
          <t>N/A</t>
        </is>
      </c>
      <c r="AX11" s="439" t="inlineStr">
        <is>
          <t>Organises technical training on building energy efficiency evaluation; supports the accreditation and capacity building of national and provincial building energy efficiency evaluation institutions; conducts building energy efficiency labeling publicity alongside green building promotion.</t>
        </is>
      </c>
      <c r="AY11" s="439" t="inlineStr">
        <is>
          <t>N/A</t>
        </is>
      </c>
      <c r="AZ11" s="439" t="inlineStr">
        <is>
          <t>N/A</t>
        </is>
      </c>
      <c r="BA11" s="439" t="inlineStr">
        <is>
          <t>F41</t>
        </is>
      </c>
      <c r="BB11" s="439" t="inlineStr">
        <is>
          <t>CO2; HFCs</t>
        </is>
      </c>
      <c r="BC11" s="439" t="inlineStr">
        <is>
          <t>Positive</t>
        </is>
      </c>
      <c r="BD11" s="439" t="inlineStr">
        <is>
          <t>Energy conservation; Industrial development</t>
        </is>
      </c>
      <c r="BE11" s="439" t="inlineStr">
        <is>
          <t>Notice on Piloting the Civil Building Energy Efficiency Evaluation and Labeling System (Jian Ke [2008] No. 80)</t>
        </is>
      </c>
      <c r="BF11" s="439" t="inlineStr">
        <is>
          <t>https://www.mohurd.gov.cn/gongkai/zc/wjk/art/2008/art_17339_167570.html</t>
        </is>
      </c>
      <c r="BG11" s="439" t="inlineStr">
        <is>
          <t>Civil Building Energy Efficiency Regulation (State Council Order No. 530): https://www.gov.cn/zhengce/content/2008-08/08/content_4927.htm</t>
        </is>
      </c>
    </row>
    <row r="12">
      <c r="A12" s="439" t="inlineStr">
        <is>
          <t>CHNCELELVI01S000</t>
        </is>
      </c>
      <c r="B12" s="439" t="inlineStr">
        <is>
          <t>Instrument</t>
        </is>
      </c>
      <c r="C12" s="439" t="inlineStr">
        <is>
          <t>Comparative energy efficiency label</t>
        </is>
      </c>
      <c r="D12" s="439" t="inlineStr">
        <is>
          <t>Energy labels for vehicles</t>
        </is>
      </c>
      <c r="E12" s="439" t="inlineStr">
        <is>
          <t>Transport</t>
        </is>
      </c>
      <c r="F12" s="439" t="inlineStr">
        <is>
          <t>Road transport</t>
        </is>
      </c>
      <c r="G12" s="439" t="inlineStr">
        <is>
          <t>轻型汽车能源消耗量标识</t>
        </is>
      </c>
      <c r="H12" s="439" t="inlineStr">
        <is>
          <t>Light-duty Vehicle Energy Consumption Label</t>
        </is>
      </c>
      <c r="I12" s="439" t="inlineStr">
        <is>
          <t>N/A</t>
        </is>
      </c>
      <c r="J12" s="439" t="inlineStr">
        <is>
          <t>The Light-duty Vehicle Energy Consumption Label system is established jointly by China’s mandatory national standards and MIIT administrative regulations. GB 22757-2008 Light-duty Vehicle Fuel Consumption Label (mandatory national standard) was issued on 31 December 2008 and took effect on 1 July 2009. On 31 July 2009, the Ministry of Industry and Information Technology issued the Administrative Provisions on the Marking of Light-duty Vehicle Fuel Consumption (Gong Zhuang [2009] No. 50), effective 1 January 2010. The system applies to M1 (passenger cars), M2 (small buses) and N1 (light goods vehicles) categories with a maximum design gross mass not exceeding 3,500 kg. New vehicles must have a standardised “Motor Vehicle Fuel Consumption Label” (current standard renamed “Motor Vehicle Energy Consumption Label”) affixed to the interior side window or windscreen at the point of sale, indicating: manufacturer, vehicle model, engine displacement and power, fuel type, transmission type, drive type, kerb mass and maximum design gross mass, urban / extra-urban / combined fuel consumption (L/100km), the applicable fuel consumption limit standard and limit values, and a statement explaining the difference between the labeled and actual fuel consumption. Fuel consumption data must be verified by a MIIT-designated testing institution in accordance with GB/T 19233, and label specimens must be filed with MIIT before the vehicle model is placed on the market. GB 22757-2008 was superseded on 1 January 2018 by GB 22757.1-2017 Light-duty Vehicle Energy Consumption Label — Part 1: Gasoline and Diesel Vehicles, which updated “fuel consumption” to “energy consumption” and extended the standard framework to new energy vehicle types.</t>
        </is>
      </c>
      <c r="K12" s="439" t="inlineStr">
        <is>
          <t>Energy conservation; Green consumption; Information disclosure</t>
        </is>
      </c>
      <c r="L12" s="439" t="inlineStr">
        <is>
          <t>Indirect</t>
        </is>
      </c>
      <c r="M12" s="439" t="inlineStr">
        <is>
          <t>demand-side</t>
        </is>
      </c>
      <c r="N12" s="439" t="inlineStr">
        <is>
          <t>CHN</t>
        </is>
      </c>
      <c r="O12" s="439" t="inlineStr">
        <is>
          <t>national</t>
        </is>
      </c>
      <c r="P12" s="439" t="inlineStr">
        <is>
          <t>N/A</t>
        </is>
      </c>
      <c r="Q12" s="439" t="inlineStr">
        <is>
          <t>31/12/2008</t>
        </is>
      </c>
      <c r="R12" s="439" t="inlineStr">
        <is>
          <t>01/01/2010</t>
        </is>
      </c>
      <c r="S12" s="439" t="inlineStr">
        <is>
          <t>N/A</t>
        </is>
      </c>
      <c r="T12" s="439" t="inlineStr">
        <is>
          <t>2017</t>
        </is>
      </c>
      <c r="U12" s="439" t="inlineStr">
        <is>
          <t>First adopted on 31 December 2008 (GB 22757-2008), effective 1 July 2009. On 31 July 2009, MIIT issued the Administrative Provisions on the Marking of Light-duty Vehicle Fuel Consumption (Gong Zhuang [2009] No. 50), effective 1 January 2010. In 2017, GB 22757.1-2017 Light-duty Vehicle Energy Consumption Label — Part 1: Gasoline and Diesel Vehicles was issued, superseding GB 22757-2008 (effective 1 January 2018), updating “fuel consumption” to “energy consumption” in the standard title, expanding label content requirements, and extending the standard framework to off-vehicle charging hybrid electric vehicles (PHEVs) and other new energy vehicle types (GB 22757.2).</t>
        </is>
      </c>
      <c r="V12" s="439">
        <f>IF(R12="","In force",IF(R12="N/A","In force",IF(TODAY()&lt;DATE(VALUE(RIGHT(R12,4)),VALUE(MID(R12,4,2)),VALUE(LEFT(R12,2))),"Scheduled",IF(S12="","In force",IF(S12="N/A","In force",IF(TODAY()&lt;DATE(VALUE(RIGHT(S12,4)),VALUE(MID(S12,4,2)),VALUE(LEFT(S12,2))),"In force","Ended"))))))</f>
        <v/>
      </c>
      <c r="W12" s="439" t="inlineStr">
        <is>
          <t>Ministry of Industry and Information Technology; State Administration for Market Regulation; China Automotive Technology and Research Center (technical support body)</t>
        </is>
      </c>
      <c r="X12" s="439" t="inlineStr">
        <is>
          <t>Light-duty vehicles (M1, M2, N1 categories, gross mass &lt;= 3,500 kg)</t>
        </is>
      </c>
      <c r="Y12" s="439" t="inlineStr">
        <is>
          <t>Existing</t>
        </is>
      </c>
      <c r="Z12" s="439" t="inlineStr">
        <is>
          <t>Applies to M1 (passenger cars, &lt;= 9 seats), M2 (small buses, &gt; 9 seats and gross mass &lt;= 5 tonnes) and N1 (light goods vehicles, gross mass &lt;= 3.5 tonnes) categories with a maximum design gross mass not exceeding 3,500 kg. The earlier GB 22757-2008 applied to gasoline or diesel vehicles and excluded hybrid electric vehicles; GB 22757.1-2017 (current standard) has extended the scope to include off-vehicle charging hybrid electric vehicles (PHEVs) and other new energy vehicle types.</t>
        </is>
      </c>
      <c r="AA12" s="439" t="inlineStr">
        <is>
          <t>N/A</t>
        </is>
      </c>
      <c r="AB12" s="439" t="inlineStr">
        <is>
          <t>N/A</t>
        </is>
      </c>
      <c r="AC12" s="439" t="inlineStr">
        <is>
          <t>Firms</t>
        </is>
      </c>
      <c r="AD12" s="439" t="inlineStr">
        <is>
          <t>Motor vehicle manufacturers (importers) are responsible for commissioning testing institutions to conduct fuel/energy consumption testing, filing label specimens with MIIT before the vehicle model is placed on the market, and affixing labels to every new vehicle leaving the factory; motor vehicle dealers (sellers) must ensure that vehicles sold carry intact and properly affixed labels visible to consumers.</t>
        </is>
      </c>
      <c r="AE12" s="439" t="inlineStr">
        <is>
          <t>Production; Import; Sale</t>
        </is>
      </c>
      <c r="AF12" s="439" t="inlineStr">
        <is>
          <t>Vehicle energy consumption labeling activities at the production, import and sale stages. Manufacturers, before placing a vehicle model on the market, commission a MIIT-designated testing institution to determine fuel/energy consumption data through testing in accordance with GB/T 19233 → file the label specimen and test report with MIIT → print labels in the filed format and affix them to every new vehicle leaving the factory → MIIT publishes vehicle model fuel/energy consumption data through its official website. Labels must be kept intact and legible during the sale stage.</t>
        </is>
      </c>
      <c r="AG12" s="439" t="inlineStr">
        <is>
          <t>N/A</t>
        </is>
      </c>
      <c r="AH12" s="439" t="inlineStr">
        <is>
          <t>N/A</t>
        </is>
      </c>
      <c r="AI12" s="439" t="inlineStr">
        <is>
          <t>N/A</t>
        </is>
      </c>
      <c r="AJ12" s="439" t="inlineStr">
        <is>
          <t>1) Every new vehicle must have the “Motor Vehicle Energy Consumption Label” affixed to the interior side window or windscreen at the point of sale, with the printed side facing outward for readability from outside the vehicle and without obstructing the driver’s field of view; 2) The label must include: manufacturer name, vehicle model, engine model / displacement / rated power, fuel type, transmission type, drive type, kerb mass and maximum design gross mass, urban / extra-urban / combined fuel consumption (L/100km), the applicable fuel consumption limit standard and limit values at each stage with implementation dates, a statement explaining the difference between labeled and actual fuel consumption, the label effective date and other information required by the competent government authority; 3) Fuel/energy consumption data must be verified by a MIIT-designated testing institution in accordance with GB/T 19233; 4) Label specimens must be filed with MIIT before the vehicle model is placed on the market for sale.</t>
        </is>
      </c>
      <c r="AK12" s="439" t="inlineStr">
        <is>
          <t>N/A</t>
        </is>
      </c>
      <c r="AL12" s="439" t="inlineStr">
        <is>
          <t>N/A</t>
        </is>
      </c>
      <c r="AM12" s="439" t="inlineStr">
        <is>
          <t>Linked to passenger car fuel consumption limit standards (GB 19578 and other FEC standards): the label must indicate the applicable limit standard and limit values at each stage, enabling consumers to directly compare the labeled value with the limit. Linked to the passenger car dual-credit (CAFC/NEV) management system: fuel consumption data on the label provides vehicle-model-level data for CAFC accounting. Linked to the MIIT “Motor Vehicle Fuel Consumption Bulletin” disclosure system: the labeling system provides vehicle-model data and the bulletin system publishes it for public access, jointly forming the vehicle energy consumption information disclosure framework.</t>
        </is>
      </c>
      <c r="AN12" s="439" t="inlineStr">
        <is>
          <t>Motor vehicle manufacturers (importers) commission a MIIT-designated testing institution (such as the China Automotive Technology and Research Center) to determine fuel/energy consumption data through testing in accordance with GB/T 19233 Light-duty Vehicle Fuel Consumption Test Method → file the label specimen and test report with MIIT before the vehicle model is placed on the market for sale → MIIT reviews and accepts the filing → manufacturers print and affix labels in the filed format.</t>
        </is>
      </c>
      <c r="AO12" s="439" t="inlineStr">
        <is>
          <t>The label is affixed as a physical tag on the side window or windscreen of every new vehicle leaving the factory (facing outward for consumer readability from outside the vehicle); MIIT periodically publishes the “Motor Vehicle Fuel Consumption Bulletin” on its official website (www.miit.gov.cn), publishing fuel consumption data for all vehicle models (online disclosure).</t>
        </is>
      </c>
      <c r="AP12" s="439" t="inlineStr">
        <is>
          <t>Once (filing before vehicle model placement on the market). Re-filing required when vehicle energy consumption data changes. A label must be affixed to every new vehicle leaving the factory and remain until sale to the final consumer. MIIT publishes model fuel consumption bulletins periodically (typically several times per year).</t>
        </is>
      </c>
      <c r="AQ12" s="439" t="inlineStr">
        <is>
          <t>Yes. MIIT periodically publishes fuel/energy consumption data for all filed vehicle models on its official website for public access and comparison; consumers can directly view the affixed label on the vehicle side window or windscreen at the point of purchase.</t>
        </is>
      </c>
      <c r="AR12" s="439" t="inlineStr">
        <is>
          <t>Comparative label (includes combined, urban and extra-urban fuel consumption figures and the applicable mandatory limit standard, enabling direct consumer comparison across models)</t>
        </is>
      </c>
      <c r="AS12" s="439" t="inlineStr">
        <is>
          <t>Inspections or audits conducted by government authorities or third parties</t>
        </is>
      </c>
      <c r="AT12" s="439" t="inlineStr">
        <is>
          <t>MIIT and market regulation authorities conduct supervision inspections of vehicle energy consumption label compliance; verification includes checking that labels are correctly affixed to vehicles at the point of sale, cross-checking label data against MIIT-filed data and testing reports, and random testing of vehicle fuel/energy consumption for conformity of production.</t>
        </is>
      </c>
      <c r="AU12" s="439" t="inlineStr">
        <is>
          <t>Monetary penalties; Rectification orders</t>
        </is>
      </c>
      <c r="AV12" s="439" t="inlineStr">
        <is>
          <t>Administrative penalties; orders for rectification. Vehicle models that have not filed label specimens with MIIT are not permitted to be placed on the market for sale; incorrectly labeled or unlabeled vehicles, and false or misleading label data, are subject to penalties under the Product Quality Law and relevant regulations.</t>
        </is>
      </c>
      <c r="AW12" s="439" t="inlineStr">
        <is>
          <t>N/A</t>
        </is>
      </c>
      <c r="AX12" s="439" t="inlineStr">
        <is>
          <t>MIIT’s “Motor Vehicle Fuel Consumption Bulletin” periodically publishes vehicle model fuel consumption data to guide consumers towards energy-efficient vehicles and encourage manufacturers to develop high-efficiency models. Vehicle energy-efficient consumption publicity is carried out alongside the National Energy Conservation Publicity Week and other activities.</t>
        </is>
      </c>
      <c r="AY12" s="439" t="inlineStr">
        <is>
          <t>N/A</t>
        </is>
      </c>
      <c r="AZ12" s="439" t="inlineStr">
        <is>
          <t>N/A</t>
        </is>
      </c>
      <c r="BA12" s="439" t="inlineStr">
        <is>
          <t>C29; G45</t>
        </is>
      </c>
      <c r="BB12" s="439" t="inlineStr">
        <is>
          <t>CO2; CH4; N2O</t>
        </is>
      </c>
      <c r="BC12" s="439" t="inlineStr">
        <is>
          <t>Positive</t>
        </is>
      </c>
      <c r="BD12" s="439" t="inlineStr">
        <is>
          <t>Green consumption; Energy conservation</t>
        </is>
      </c>
      <c r="BE12" s="439" t="inlineStr">
        <is>
          <t>Administrative Provisions on the Marking of Light-duty Vehicle Fuel Consumption (Gong Zhuang [2009] No. 50); GB 22757.1-2017 Light-duty Vehicle Energy Consumption Label — Part 1: Gasoline and Diesel Vehicles</t>
        </is>
      </c>
      <c r="BF12" s="439" t="inlineStr">
        <is>
          <t>https://www.miit.gov.cn/jgsj/zbys/qcgy/art/2020/art_3fa9c86d1d6d4339a3dca85de7cdacfa.html</t>
        </is>
      </c>
      <c r="BG12" s="439" t="inlineStr">
        <is>
          <t>MIIT China Motor Vehicle Fuel Consumption Query System: https://www.miit.gov.cn/</t>
        </is>
      </c>
    </row>
    <row r="13">
      <c r="A13" s="439" t="inlineStr">
        <is>
          <t>CHNCBAIGCI01S000</t>
        </is>
      </c>
      <c r="B13" s="439" t="inlineStr">
        <is>
          <t>Instrument</t>
        </is>
      </c>
      <c r="C13" s="439" t="inlineStr">
        <is>
          <t>Capacity building and public awareness</t>
        </is>
      </c>
      <c r="D13" s="439" t="inlineStr">
        <is>
          <t>Industry guidance catalogue</t>
        </is>
      </c>
      <c r="E13" s="439" t="inlineStr">
        <is>
          <t>Cross-sectoral</t>
        </is>
      </c>
      <c r="F13" s="439" t="inlineStr">
        <is>
          <t>N/A</t>
        </is>
      </c>
      <c r="G13" s="439" t="inlineStr">
        <is>
          <t>绿色低碳转型产业指导目录</t>
        </is>
      </c>
      <c r="H13" s="439" t="inlineStr">
        <is>
          <t>Green Low-Carbon Transition Industry Guidance Catalogue</t>
        </is>
      </c>
      <c r="I13" s="439" t="inlineStr">
        <is>
          <t>N/A</t>
        </is>
      </c>
      <c r="J13" s="439" t="inlineStr">
        <is>
          <t>The Green Low-Carbon Transition Industry Guidance Catalogue is an industry-guidance information instrument issued by the National Development and Reform Commission (NDRC) together with several other departments. By defining the scope of green and low-carbon industries and unifying the criteria for identifying green industries, it clarifies industry boundaries and guides investment, pricing, financial and tax policy resources toward the green and low-carbon field. The catalogue classifies green and low-carbon industries by tier and category on the basis of industrial activities, covering energy conservation and carbon reduction, environmental protection, resource recycling, green and low-carbon energy transition, ecological protection, restoration and utilisation, green infrastructure upgrading and green services, and specifies for each activity its connotation, defining conditions and the applicable laws, regulations, policies and standards. The catalogue can be traced back to the Green Industry Guidance Catalogue (2019 Edition) (NDRC Environmental Resources [2019] No. 293), jointly issued by NDRC and six other departments, with six major categories (energy conservation and environmental protection, clean production, clean energy, ecological environment, green upgrading of infrastructure, and green services). In 2024 it was revised and renamed the Green Low-Carbon Transition Industry Guidance Catalogue (2024 Edition) (NDRC Environmental Resources [2024] No. 165), jointly issued by NDRC and nine other departments, fully implementing the carbon-peaking and carbon-neutrality strategy and restructured into seven major categories (energy conservation and carbon reduction industry, environmental protection industry, resource recycling industry, etc.) with 31 second-tier and 246 third-tier entries, adding content on greenhouse gas control. Serving as the common basis for departments to formulate detailed catalogues, sub-catalogues and supporting policies, it provides an authoritative reference for localities, industries and market entities to identify green and low-carbon industrial activities.</t>
        </is>
      </c>
      <c r="K13" s="439" t="inlineStr">
        <is>
          <t>Industrial development; Green economy; Climate change mitigation</t>
        </is>
      </c>
      <c r="L13" s="439" t="inlineStr">
        <is>
          <t>Direct</t>
        </is>
      </c>
      <c r="M13" s="439" t="inlineStr">
        <is>
          <t>Supply-side</t>
        </is>
      </c>
      <c r="N13" s="439" t="inlineStr">
        <is>
          <t>CHN</t>
        </is>
      </c>
      <c r="O13" s="439" t="inlineStr">
        <is>
          <t>national</t>
        </is>
      </c>
      <c r="P13" s="439" t="inlineStr">
        <is>
          <t>N/A</t>
        </is>
      </c>
      <c r="Q13" s="439" t="inlineStr">
        <is>
          <t>14/02/2019</t>
        </is>
      </c>
      <c r="R13" s="439" t="inlineStr">
        <is>
          <t>14/02/2019</t>
        </is>
      </c>
      <c r="S13" s="439" t="inlineStr">
        <is>
          <t>N/A</t>
        </is>
      </c>
      <c r="T13" s="439" t="inlineStr">
        <is>
          <t>29/02/2024</t>
        </is>
      </c>
      <c r="U13" s="439" t="inlineStr">
        <is>
          <t>The catalogue can be traced back to the Green Industry Guidance Catalogue (2019 Edition) (NDRC Environmental Resources [2019] No. 293) of 14 February 2019, jointly issued by seven departments — NDRC, the Ministry of Industry and Information Technology, the Ministry of Natural Resources, the Ministry of Ecology and Environment, the Ministry of Housing and Urban-Rural Development, the People's Bank of China and the National Energy Administration — with six major categories (energy conservation and environmental protection, clean production, clean energy, ecological environment, green upgrading of infrastructure, and green services). In February 2024 it was revised and renamed the Green Low-Carbon Transition Industry Guidance Catalogue (2024 Edition) (NDRC Environmental Resources [2024] No. 165, issued 2 February 2024), jointly issued by NDRC and nine other departments, restructured into seven major categories (energy conservation and carbon reduction industry, environmental protection industry, resource recycling industry, green and low-carbon energy transition, ecological protection, restoration and utilisation, green upgrading of infrastructure, and green services; 31 second-tier and 246 third-tier entries), incorporating low-carbon transition industries and adding content on greenhouse gas control.</t>
        </is>
      </c>
      <c r="V13" s="439">
        <f>IF(R13="","In force",IF(R13="N/A","In force",IF(TODAY()&lt;DATE(VALUE(RIGHT(R13,4)),VALUE(MID(R13,4,2)),VALUE(LEFT(R13,2))),"Scheduled",IF(S13="","In force",IF(S13="N/A","In force",IF(TODAY()&lt;DATE(VALUE(RIGHT(S13,4)),VALUE(MID(S13,4,2)),VALUE(LEFT(S13,2))),"In force","Ended"))))))</f>
        <v/>
      </c>
      <c r="W13" s="439" t="inlineStr">
        <is>
          <t>National Development and Reform Commission, Ministry of Industry and Information Technology, Ministry of Natural Resources, Ministry of Ecology and Environment, Ministry of Housing and Urban-Rural Development, Ministry of Transport, People's Bank of China, National Financial Regulatory Administration, China Securities Regulatory Commission and National Energy Administration (2024 Edition); NDRC and six other departments (2019 Edition)</t>
        </is>
      </c>
      <c r="X13" s="439" t="inlineStr">
        <is>
          <t>Green and low-carbon industrial activities (industry classification standard)</t>
        </is>
      </c>
      <c r="Y13" s="439" t="inlineStr">
        <is>
          <t>N/A</t>
        </is>
      </c>
      <c r="Z13" s="439" t="inlineStr">
        <is>
          <t>This instrument is an industry guidance catalogue; the objects it defines are the classification of green and low-carbon industrial activities in fields such as energy conservation and carbon reduction, environmental protection, resource recycling, green energy, ecological protection and restoration, green infrastructure and green services. It does not directly regulate physical emission assets.</t>
        </is>
      </c>
      <c r="AA13" s="439" t="inlineStr">
        <is>
          <t>N/A</t>
        </is>
      </c>
      <c r="AB13" s="439" t="inlineStr">
        <is>
          <t>N/A</t>
        </is>
      </c>
      <c r="AC13" s="439" t="inlineStr">
        <is>
          <t>Firms</t>
        </is>
      </c>
      <c r="AD13" s="439" t="inlineStr">
        <is>
          <t>Enterprises and related market entities engaged in green and low-carbon industrial activities in various fields, as well as the departments and localities that formulate supporting policies based on the catalogue. Market entities may voluntarily refer to the catalogue to identify green and low-carbon industrial activities; the catalogue itself is of a guiding nature and imposes no mandatory obligations.</t>
        </is>
      </c>
      <c r="AE13" s="439" t="inlineStr">
        <is>
          <t>Production</t>
        </is>
      </c>
      <c r="AF13" s="439" t="inlineStr">
        <is>
          <t>The objects defined and covered by the catalogue are the production activities of green and low-carbon industries across various fields, covering eligible industrial production, manufacturing and service provision activities in areas such as energy conservation and carbon reduction, environmental protection, resource recycling, green and low-carbon energy transition, ecological protection, restoration and utilisation, green infrastructure upgrading and green services. The catalogue specifies the connotation, qualifying conditions and applicable legal and policy standards for these green and low-carbon industrial activities, guiding the relevant production activities toward green and low-carbon transition.</t>
        </is>
      </c>
      <c r="AG13" s="439" t="inlineStr">
        <is>
          <t>N/A</t>
        </is>
      </c>
      <c r="AH13" s="439" t="inlineStr">
        <is>
          <t>N/A</t>
        </is>
      </c>
      <c r="AI13" s="439" t="inlineStr">
        <is>
          <t>N/A</t>
        </is>
      </c>
      <c r="AJ13" s="439" t="inlineStr">
        <is>
          <t>1) The catalogue lists green and low-carbon industrial activities by tier and category by industry, specifying for each activity its connotation, defining conditions and applicable laws, regulations, policies and standards; 2) localities and departments issue supporting investment, pricing, financial and tax policies on the basis of the catalogue and gradually formulate detailed catalogues or sub-catalogues; 3) the catalogue is of a guiding and voluntary nature, with no mandatory compliance obligations or penalties; 4) the catalogue is revised and updated from time to time, and is well connected with existing green industry support policies.</t>
        </is>
      </c>
      <c r="AK13" s="439" t="inlineStr">
        <is>
          <t>N/A</t>
        </is>
      </c>
      <c r="AL13" s="439" t="inlineStr">
        <is>
          <t>N/A</t>
        </is>
      </c>
      <c r="AM13" s="439" t="inlineStr">
        <is>
          <t>Serves as the industry-definition basis for green finance, green investment and green fiscal-and-tax policies: the Green Finance Endorsed Project Catalogue and others are compiled partly on the basis of this catalogue. It forms synergy with the Green Technology Promotion Catalogue, the Guiding Catalogue for Industrial Structure Adjustment and others, jointly guiding the green and low-carbon transition of industry.</t>
        </is>
      </c>
      <c r="AN13" s="439" t="inlineStr">
        <is>
          <t>The National Development and Reform Commission (Department of Environmental and Resource Comprehensive Utilisation) together with relevant departments is responsible for organising the research, compilation, revision and release of the catalogue.</t>
        </is>
      </c>
      <c r="AO13" s="439" t="inlineStr">
        <is>
          <t>NDRC and other departments publicly release the catalogue through notices and official portals (government public release).</t>
        </is>
      </c>
      <c r="AP13" s="439" t="inlineStr">
        <is>
          <t>Revised and updated from time to time (2019 Edition, 2024 Edition).</t>
        </is>
      </c>
      <c r="AQ13" s="439" t="inlineStr">
        <is>
          <t>Yes (public). The catalogue is fully disclosed to the public through the competent departments' notices and official portals.</t>
        </is>
      </c>
      <c r="AR13" s="439" t="inlineStr">
        <is>
          <t>N/A</t>
        </is>
      </c>
      <c r="AS13" s="439" t="inlineStr">
        <is>
          <t>No compliance monitoring</t>
        </is>
      </c>
      <c r="AT13" s="439" t="inlineStr">
        <is>
          <t>N/A. This is a guiding, voluntary industry guidance catalogue with no compliance-monitoring regime.</t>
        </is>
      </c>
      <c r="AU13" s="439" t="inlineStr">
        <is>
          <t>No compliance enforcement</t>
        </is>
      </c>
      <c r="AV13" s="439" t="inlineStr">
        <is>
          <t>N/A. The catalogue is of a guiding nature, with no penalties.</t>
        </is>
      </c>
      <c r="AW13" s="439" t="inlineStr">
        <is>
          <t>Other incentives or support measures</t>
        </is>
      </c>
      <c r="AX13" s="439" t="inlineStr">
        <is>
          <t>NDRC and other departments issue the catalogue and its explanatory notes; organise a green-industry expert committee to provide professional opinions; and guide localities, departments and market entities to identify and support green and low-carbon industrial activities in accordance with the catalogue.</t>
        </is>
      </c>
      <c r="AY13" s="439" t="inlineStr">
        <is>
          <t>N/A (this instrument is an industry guidance catalogue that indirectly supports emission reduction by unifying green-industry standards and guiding resources toward green and low-carbon industries, and has no directly quantifiable greenhouse gas emission coverage)</t>
        </is>
      </c>
      <c r="AZ13" s="439" t="inlineStr">
        <is>
          <t>N/A (this is an indirect industry-guidance instrument with no direct greenhouse gas emission coverage share)</t>
        </is>
      </c>
      <c r="BA13" s="439" t="inlineStr">
        <is>
          <t>M72</t>
        </is>
      </c>
      <c r="BB13" s="439" t="inlineStr">
        <is>
          <t>CO2; CH4; N2O</t>
        </is>
      </c>
      <c r="BC13" s="439" t="inlineStr">
        <is>
          <t>Positive</t>
        </is>
      </c>
      <c r="BD13" s="439" t="inlineStr">
        <is>
          <t>Industrial development; Technological innovation; Pollution control; Resource conservation; Circular economy</t>
        </is>
      </c>
      <c r="BE13" s="439" t="inlineStr">
        <is>
          <t>Notice on Issuing the Green Low-Carbon Transition Industry Guidance Catalogue (2024 Edition) (NDRC Environmental Resources [2024] No. 165)</t>
        </is>
      </c>
      <c r="BF13" s="439" t="inlineStr">
        <is>
          <t>https://zfxxgk.ndrc.gov.cn/web/iteminfo.jsp?id=20340</t>
        </is>
      </c>
      <c r="BG13" s="439" t="inlineStr">
        <is>
          <t>https://sfgw.xuchang.gov.cn/fzgg/076006/20190308/3168d8b5-5db4-4b24-8fd1-59d29295085a.html</t>
        </is>
      </c>
    </row>
    <row r="14">
      <c r="A14" s="439" t="inlineStr">
        <is>
          <t>CHNCBAPACI01S000</t>
        </is>
      </c>
      <c r="B14" s="439" t="inlineStr">
        <is>
          <t>Instrument</t>
        </is>
      </c>
      <c r="C14" s="439" t="inlineStr">
        <is>
          <t>Capacity building and public awareness</t>
        </is>
      </c>
      <c r="D14" s="439" t="inlineStr">
        <is>
          <t>Public awareness campaign</t>
        </is>
      </c>
      <c r="E14" s="439" t="inlineStr">
        <is>
          <t>Waste</t>
        </is>
      </c>
      <c r="F14" s="439" t="inlineStr">
        <is>
          <t>N/A</t>
        </is>
      </c>
      <c r="G14" s="439" t="inlineStr">
        <is>
          <t>全国城市生活垃圾分类宣传周</t>
        </is>
      </c>
      <c r="H14" s="439" t="inlineStr">
        <is>
          <t>National Urban Waste Sorting Awareness Week</t>
        </is>
      </c>
      <c r="I14" s="439" t="inlineStr">
        <is>
          <t>N/A</t>
        </is>
      </c>
      <c r="J14" s="439" t="inlineStr">
        <is>
          <t>The National Urban Waste Sorting Awareness Week is a nationwide public awareness and education campaign jointly established by the Ministry of Housing and Urban-Rural Development, the Ministry of Education, the National Government Offices Administration, the All-China Federation of Trade Unions, and the Communist Youth League Central Committee. Held annually during the fourth week of May since 2023, the campaign aims to raise public awareness and participation in household waste sorting, promoting the transition of waste sorting from a “new fashion” to a “good habit.” Campaign activities include: communicating central government requirements on waste sorting; publicising relevant regulations, policies and standards; showcasing progress and exemplary city experiences; promoting practical approaches from local waste sorting practice; and disseminating waste sorting knowledge and methods. The campaign adopts an integrated online and offline approach, utilising media coverage, public service advertisements, themed events, volunteer services and knowledge competitions. Each year has a designated theme. Local housing and urban-rural development authorities, together with relevant departments, formulate and implement regional plans.</t>
        </is>
      </c>
      <c r="K14" s="439" t="inlineStr">
        <is>
          <t>Public awareness; Green consumption</t>
        </is>
      </c>
      <c r="L14" s="439" t="inlineStr">
        <is>
          <t>Direct</t>
        </is>
      </c>
      <c r="M14" s="439" t="inlineStr">
        <is>
          <t>demand-side</t>
        </is>
      </c>
      <c r="N14" s="439" t="inlineStr">
        <is>
          <t>CHN</t>
        </is>
      </c>
      <c r="O14" s="439" t="inlineStr">
        <is>
          <t>national</t>
        </is>
      </c>
      <c r="P14" s="439" t="inlineStr">
        <is>
          <t>N/A</t>
        </is>
      </c>
      <c r="Q14" s="439" t="inlineStr">
        <is>
          <t>18/05/2023</t>
        </is>
      </c>
      <c r="R14" s="439" t="inlineStr">
        <is>
          <t>18/05/2023</t>
        </is>
      </c>
      <c r="S14" s="439" t="inlineStr">
        <is>
          <t>N/A</t>
        </is>
      </c>
      <c r="T14" s="439" t="inlineStr">
        <is>
          <t>N/A</t>
        </is>
      </c>
      <c r="U14" s="439" t="inlineStr">
        <is>
          <t>N/A</t>
        </is>
      </c>
      <c r="V14" s="439">
        <f>IF(R14="","In force",IF(R14="N/A","In force",IF(TODAY()&lt;DATE(VALUE(RIGHT(R14,4)),VALUE(MID(R14,4,2)),VALUE(LEFT(R14,2))),"Scheduled",IF(S14="","In force",IF(S14="N/A","In force",IF(TODAY()&lt;DATE(VALUE(RIGHT(S14,4)),VALUE(MID(S14,4,2)),VALUE(LEFT(S14,2))),"In force","Ended"))))))</f>
        <v/>
      </c>
      <c r="W14" s="439" t="inlineStr">
        <is>
          <t>Ministry of Housing and Urban-Rural Development; Ministry of Education; National Government Offices Administration; All-China Federation of Trade Unions; Communist Youth League Central Committee</t>
        </is>
      </c>
      <c r="X14" s="439" t="inlineStr">
        <is>
          <t>Public awareness/knowledge (awareness and education campaign)</t>
        </is>
      </c>
      <c r="Y14" s="439" t="inlineStr">
        <is>
          <t>N/A</t>
        </is>
      </c>
      <c r="Z14" s="439" t="inlineStr">
        <is>
          <t>This instrument is a public awareness and education campaign. The category of assets it defines and covers is public awareness and behaviour concerning household waste sorting; it does not directly regulate physical emission assets. The Awareness Week guides the public to improve waste sorting awareness and participate in sorting practice through non-mandatory means such as knowledge dissemination and behavioural advocacy.</t>
        </is>
      </c>
      <c r="AA14" s="439" t="inlineStr">
        <is>
          <t>N/A</t>
        </is>
      </c>
      <c r="AB14" s="439" t="inlineStr">
        <is>
          <t>N/A</t>
        </is>
      </c>
      <c r="AC14" s="439" t="inlineStr">
        <is>
          <t>General public; Enterprises; Public institutions</t>
        </is>
      </c>
      <c r="AD14" s="439" t="inlineStr">
        <is>
          <t>Urban residents and households (waste sorting at source); government agencies, enterprises, public institutions, schools and social organisations (responsible for sorting and management of sorted waste); sanitation service enterprises and workers (collection, transport and treatment, but without mandatory requirements). Participation is voluntary; the campaign guides behavioural change through awareness and education without mandatory compliance obligations or penalties.</t>
        </is>
      </c>
      <c r="AE14" s="439" t="inlineStr">
        <is>
          <t>Disposal, collection or sorting after use</t>
        </is>
      </c>
      <c r="AF14" s="439" t="inlineStr">
        <is>
          <t>The awareness and education targets covered by the Awareness Week are the full chain of urban household waste behaviour from generation and sorting at source to collection and transport, with a focus on guiding residents to sort household waste at source (recyclables, hazardous waste, kitchen waste and residual waste), helping the public master sorting knowledge and skills, and developing sorting habits. The Awareness Week itself is an information dissemination and public education activity and does not directly regulate emission activities.</t>
        </is>
      </c>
      <c r="AG14" s="439" t="inlineStr">
        <is>
          <t>N/A</t>
        </is>
      </c>
      <c r="AH14" s="439" t="inlineStr">
        <is>
          <t>N/A</t>
        </is>
      </c>
      <c r="AI14" s="439" t="inlineStr">
        <is>
          <t>N/A</t>
        </is>
      </c>
      <c r="AJ14" s="439" t="inlineStr">
        <is>
          <t>(1) Organise and carry out National Urban Waste Sorting Awareness Week activities nationwide during the fourth week of May each year; (2) Carry out awareness activities covering policy and regulation dissemination, progress showcasing, best-practice promotion and sorting knowledge popularisation; (3) Adopt an integrated online and offline approach, reaching the public through multiple media channels and activity formats; (4) Local authorities formulate and implement regional plans and submit summaries after the event; (5) The campaign is awareness and education in nature, with no mandatory compliance obligations or penalties.</t>
        </is>
      </c>
      <c r="AK14" s="439" t="inlineStr">
        <is>
          <t>N/A</t>
        </is>
      </c>
      <c r="AL14" s="439" t="inlineStr">
        <is>
          <t>N/A</t>
        </is>
      </c>
      <c r="AM14" s="439" t="inlineStr">
        <is>
          <t>Linked to the Law on the Prevention and Control of Environmental Pollution by Solid Waste and related urban household waste sorting regulations, providing a public awareness foundation and social atmosphere for the implementation of sorting systems; coordinated with the establishment of waste sorting demonstration cities and sorting assessment and evaluation work.</t>
        </is>
      </c>
      <c r="AN14" s="439" t="inlineStr">
        <is>
          <t>The Ministry of Housing and Urban-Rural Development (Urban Construction Department), together with the Ministry of Education, the National Government Offices Administration, the All-China Federation of Trade Unions and the Communist Youth League Central Committee, jointly issues annual activity notices.</t>
        </is>
      </c>
      <c r="AO14" s="439" t="inlineStr">
        <is>
          <t>The five departments jointly publish activity plans through notices and official web portals (government public release); awareness content is disseminated to the public through traditional media, new media, community bulletin boards and volunteer services.</t>
        </is>
      </c>
      <c r="AP14" s="439" t="inlineStr">
        <is>
          <t>Annual (fourth week of May each year); activity notice issued annually.</t>
        </is>
      </c>
      <c r="AQ14" s="439" t="inlineStr">
        <is>
          <t>Yes (public). Awareness Week activity notices and content are made publicly available through government websites and various media channels.</t>
        </is>
      </c>
      <c r="AR14" s="439" t="inlineStr">
        <is>
          <t>N/A</t>
        </is>
      </c>
      <c r="AS14" s="439" t="inlineStr">
        <is>
          <t>No compliance monitoring</t>
        </is>
      </c>
      <c r="AT14" s="439" t="inlineStr">
        <is>
          <t>N/A</t>
        </is>
      </c>
      <c r="AU14" s="439" t="inlineStr">
        <is>
          <t>No compliance enforcement</t>
        </is>
      </c>
      <c r="AV14" s="439" t="inlineStr">
        <is>
          <t>N/A</t>
        </is>
      </c>
      <c r="AW14" s="439" t="inlineStr">
        <is>
          <t>Other incentives or support</t>
        </is>
      </c>
      <c r="AX14" s="439" t="inlineStr">
        <is>
          <t>The Ministry of Housing and Urban-Rural Development and other departments produce and distribute waste sorting awareness materials; disseminate waste sorting knowledge to the public through media coverage, public service advertisements, themed events, volunteer services and knowledge competitions; organise waste sorting education centres and demonstration sites open to the public; guide local authorities in developing awareness and education facilities such as waste sorting theme parks and experience centres.</t>
        </is>
      </c>
      <c r="AY14" s="439" t="inlineStr">
        <is>
          <t>N/A (this instrument is a public awareness and education campaign; it indirectly reduces methane emissions from landfills by raising waste sorting awareness and participation rates, and has no directly quantifiable emission coverage)</t>
        </is>
      </c>
      <c r="AZ14" s="439" t="inlineStr">
        <is>
          <t>N/A (this instrument is an indirect awareness and education tool with no direct GHG emission coverage share)</t>
        </is>
      </c>
      <c r="BA14" s="439" t="inlineStr">
        <is>
          <t>E38</t>
        </is>
      </c>
      <c r="BB14" s="439" t="inlineStr">
        <is>
          <t>CO2; CH4</t>
        </is>
      </c>
      <c r="BC14" s="439" t="inlineStr">
        <is>
          <t>Positive</t>
        </is>
      </c>
      <c r="BD14" s="439" t="inlineStr">
        <is>
          <t>Resource conservation; Circular economy; Pollution control; Industrial development</t>
        </is>
      </c>
      <c r="BE14" s="439" t="inlineStr">
        <is>
          <t>Notice of the General Office of the Ministry of Housing and Urban-Rural Development and Four Other Departments on Carrying Out the National Urban Waste Sorting Awareness Week Activities</t>
        </is>
      </c>
      <c r="BF14" s="439" t="inlineStr">
        <is>
          <t>https://www.mohurd.gov.cn/gongkai/zc/wjk/art/2023/art_17339_777696.html</t>
        </is>
      </c>
      <c r="BG14" s="439" t="inlineStr">
        <is>
          <t>https://gbc.ggj.gov.cn/xwzx/ggjxw/202305/t20230522_42974.htm</t>
        </is>
      </c>
    </row>
    <row r="15">
      <c r="A15" s="439" t="inlineStr">
        <is>
          <t>CHNCBAPACI03S000</t>
        </is>
      </c>
      <c r="B15" s="439" t="inlineStr">
        <is>
          <t>Instrument</t>
        </is>
      </c>
      <c r="C15" s="439" t="inlineStr">
        <is>
          <t>Capacity building and public awareness</t>
        </is>
      </c>
      <c r="D15" s="439" t="inlineStr">
        <is>
          <t>Public awareness campaign</t>
        </is>
      </c>
      <c r="E15" s="439" t="inlineStr">
        <is>
          <t>Cross-sectoral</t>
        </is>
      </c>
      <c r="F15" s="439" t="inlineStr">
        <is>
          <t>N/A</t>
        </is>
      </c>
      <c r="G15" s="439" t="inlineStr">
        <is>
          <t>全国节能宣传周</t>
        </is>
      </c>
      <c r="H15" s="439" t="inlineStr">
        <is>
          <t>National Energy Conservation Awareness Week</t>
        </is>
      </c>
      <c r="I15" s="439" t="inlineStr">
        <is>
          <t>N/A</t>
        </is>
      </c>
      <c r="J15" s="439" t="inlineStr">
        <is>
          <t>National Energy Conservation Awareness Week is a nationwide energy-conservation themed awareness and education campaign held annually since 1991, established on the basis of the decision taken at the Sixth Energy Conservation Executive Meeting of the State Council in 1990 (State Council Executive Meeting Record [1990] No. 129). It is the earliest and longest-running nationwide public interest energy conservation awareness campaign in China. The first Awareness Week was held from 7 to 12 October 1991, jointly initiated by the then State Planning Commission, the Ministry of Radio, Film and Television, the Communist Youth League Central Committee, the Ministry of Energy, the All-China Federation of Trade Unions and the China Association for Science and Technology. Originally scheduled for October to November each year, it was moved to June from 2004 to address the summer peak electricity load. Since 2013, the third day of the Awareness Week has been designated as National Low-Carbon Day. The Awareness Week is led by the National Development and Reform Commission and the Ministry of Ecology and Environment, jointly issuing an annual activity notice with the Ministry of Education, the Ministry of Science and Technology, the Ministry of Industry and Information Technology and other departments. Local authorities and departments organise and implement activities according to their respective responsibilities. Around an annual theme, the Awareness Week publicises energy conservation laws, regulations and standards, showcases energy-saving and low-carbon technologies and products, promotes advanced energy conservation experiences and practices, and disseminates energy conservation knowledge and methods, carrying out diverse activities in an integrated online and offline format covering industry, buildings, transport and public institutions. After the event, local authorities and departments submit activity summaries to the NDRC and MEE.</t>
        </is>
      </c>
      <c r="K15" s="439" t="inlineStr">
        <is>
          <t>Public awareness; Energy conservation</t>
        </is>
      </c>
      <c r="L15" s="439" t="inlineStr">
        <is>
          <t>Direct</t>
        </is>
      </c>
      <c r="M15" s="439" t="inlineStr">
        <is>
          <t>demand-side</t>
        </is>
      </c>
      <c r="N15" s="439" t="inlineStr">
        <is>
          <t>CHN</t>
        </is>
      </c>
      <c r="O15" s="439" t="inlineStr">
        <is>
          <t>national</t>
        </is>
      </c>
      <c r="P15" s="439" t="inlineStr">
        <is>
          <t>N/A</t>
        </is>
      </c>
      <c r="Q15" s="439" t="inlineStr">
        <is>
          <t>07/10/1991</t>
        </is>
      </c>
      <c r="R15" s="439" t="inlineStr">
        <is>
          <t>07/10/1991</t>
        </is>
      </c>
      <c r="S15" s="439" t="inlineStr">
        <is>
          <t>N/A</t>
        </is>
      </c>
      <c r="T15" s="439" t="inlineStr">
        <is>
          <t>17/06/2013</t>
        </is>
      </c>
      <c r="U15" s="439" t="inlineStr">
        <is>
          <t>National Energy Conservation Awareness Week has been held annually since 1991, originally scheduled for October to November each year. It was moved to June from 2004 to address summer peak electricity load. Since 2013, National Low-Carbon Day has been added (the third day of the Awareness Week). The campaign was established by a decision of the State Council Executive Meeting on Energy Conservation, and each year the NDRC takes the lead in issuing an annual activity notice jointly with multiple departments. The annual theme and focus areas are adjusted in line with evolving energy conservation priorities.</t>
        </is>
      </c>
      <c r="V15" s="439">
        <f>IF(R15="","In force",IF(R15="N/A","In force",IF(TODAY()&lt;DATE(VALUE(RIGHT(R15,4)),VALUE(MID(R15,4,2)),VALUE(LEFT(R15,2))),"Scheduled",IF(S15="","In force",IF(S15="N/A","In force",IF(TODAY()&lt;DATE(VALUE(RIGHT(S15,4)),VALUE(MID(S15,4,2)),VALUE(LEFT(S15,2))),"In force","Ended"))))))</f>
        <v/>
      </c>
      <c r="W15" s="439" t="inlineStr">
        <is>
          <t>National Development and Reform Commission; Ministry of Ecology and Environment; jointly with the Ministry of Education, the Ministry of Science and Technology, the Ministry of Industry and Information Technology, the Ministry of Housing and Urban-Rural Development, the Ministry of Transport, the Ministry of Agriculture and Rural Affairs, the Ministry of Commerce, the State-owned Assets Supervision and Administration Commission of the State Council, the State Administration for Market Regulation, the National Radio and Television Administration, the National Government Offices Administration, the All-China Federation of Trade Unions, the Communist Youth League Central Committee, the All-China Women's Federation and other departments</t>
        </is>
      </c>
      <c r="X15" s="439" t="inlineStr">
        <is>
          <t>Public awareness/knowledge (awareness and education campaign)</t>
        </is>
      </c>
      <c r="Y15" s="439" t="inlineStr">
        <is>
          <t>N/A</t>
        </is>
      </c>
      <c r="Z15" s="439" t="inlineStr">
        <is>
          <t>This instrument is a public awareness and education campaign. The category of assets it defines and covers is energy conservation awareness and knowledge across the whole society; it does not directly regulate physical emission assets. The Awareness Week raises public energy conservation awareness and guides enterprises and the public to adopt energy-saving actions through non-mandatory means such as energy conservation knowledge dissemination, technology demonstration and experience sharing.</t>
        </is>
      </c>
      <c r="AA15" s="439" t="inlineStr">
        <is>
          <t>N/A</t>
        </is>
      </c>
      <c r="AB15" s="439" t="inlineStr">
        <is>
          <t>N/A</t>
        </is>
      </c>
      <c r="AC15" s="439" t="inlineStr">
        <is>
          <t>General public; Enterprises; Public institutions</t>
        </is>
      </c>
      <c r="AD15" s="439" t="inlineStr">
        <is>
          <t>All types of energy-using entities across society, including industrial production enterprises, building operators, transport enterprises, public institutions (government agencies, schools, hospitals, etc.) and households and individuals. The Awareness Week is an awareness and education activity addressed to the whole of society; all entities may participate voluntarily, with no mandatory compliance obligations or penalties.</t>
        </is>
      </c>
      <c r="AE15" s="439" t="inlineStr">
        <is>
          <t>Consumption, use or operation</t>
        </is>
      </c>
      <c r="AF15" s="439" t="inlineStr">
        <is>
          <t>The awareness and education of the Awareness Week covers energy consumption behaviour across all sectors of society, including industrial production energy use, building operation energy use (heating, cooling, lighting), transport energy use (vehicle operation, travel mode choice), public institution energy use and residential energy use. Through advocating energy-saving behaviour and efficient energy use practices, the activities guide the whole of society to conserve and improve energy efficiency in energy consumption activities.</t>
        </is>
      </c>
      <c r="AG15" s="439" t="inlineStr">
        <is>
          <t>N/A</t>
        </is>
      </c>
      <c r="AH15" s="439" t="inlineStr">
        <is>
          <t>N/A</t>
        </is>
      </c>
      <c r="AI15" s="439" t="inlineStr">
        <is>
          <t>N/A</t>
        </is>
      </c>
      <c r="AJ15" s="439" t="inlineStr">
        <is>
          <t>(1) Organise and carry out National Energy Conservation Awareness Week activities nationwide in June each year; (2) The NDRC and MEE take the lead in formulating the annual activity plan and jointly issue a notice with multiple departments; (3) Local authorities and departments carry out diverse awareness activities around the annual theme in an integrated online and offline format; (4) After the event, local authorities and departments submit summaries to the NDRC (Department of Resource Conservation and Environmental Protection) and the MEE (Department of Climate Change); (5) The activities are awareness and education in nature, with no mandatory compliance obligations or penalties.</t>
        </is>
      </c>
      <c r="AK15" s="439" t="inlineStr">
        <is>
          <t>N/A</t>
        </is>
      </c>
      <c r="AL15" s="439" t="inlineStr">
        <is>
          <t>N/A</t>
        </is>
      </c>
      <c r="AM15" s="439" t="inlineStr">
        <is>
          <t>Held jointly with National Low-Carbon Day (the third day of the Awareness Week), sharing the same annual activity notice and organisational framework; linked to energy conservation policies and standards such as the Energy-Saving Products Benefit Programme, the Energy Label system and the Energy Efficiency Top Runner system, providing a public awareness foundation; complements public institution energy management and industrial energy conservation supervision.</t>
        </is>
      </c>
      <c r="AN15" s="439" t="inlineStr">
        <is>
          <t>The NDRC (Department of Resource Conservation and Environmental Protection) and the MEE (Department of Climate Change) jointly take the lead in formulating the annual activity plan.</t>
        </is>
      </c>
      <c r="AO15" s="439" t="inlineStr">
        <is>
          <t>The NDRC and other departments publish the annual activity plan through government websites and notices (government public release); awareness and education content is disseminated to society through traditional media, new media, outdoor advertising, community outreach and on-site events.</t>
        </is>
      </c>
      <c r="AP15" s="439" t="inlineStr">
        <is>
          <t>Annual (June each year); activity notice issued annually.</t>
        </is>
      </c>
      <c r="AQ15" s="439" t="inlineStr">
        <is>
          <t>Yes (public). Energy Conservation Awareness Week activity notices and content are made publicly available through government websites and various media channels.</t>
        </is>
      </c>
      <c r="AR15" s="439" t="inlineStr">
        <is>
          <t>N/A</t>
        </is>
      </c>
      <c r="AS15" s="439" t="inlineStr">
        <is>
          <t>No compliance monitoring</t>
        </is>
      </c>
      <c r="AT15" s="439" t="inlineStr">
        <is>
          <t>N/A</t>
        </is>
      </c>
      <c r="AU15" s="439" t="inlineStr">
        <is>
          <t>No compliance enforcement</t>
        </is>
      </c>
      <c r="AV15" s="439" t="inlineStr">
        <is>
          <t>N/A</t>
        </is>
      </c>
      <c r="AW15" s="439" t="inlineStr">
        <is>
          <t>Other incentives or support</t>
        </is>
      </c>
      <c r="AX15" s="439" t="inlineStr">
        <is>
          <t>The NDRC and other lead departments produce energy conservation awareness materials and organise media publicity; disseminate energy conservation knowledge and methods to enterprises and the public through energy-saving technology demonstrations, product showcases, experience exchanges, knowledge competitions and public service advertisements; organise energy conservation service providers to carry out energy diagnosis and consulting services; promote advanced energy conservation best practices and exemplary cases; local authorities organise localised activities tailored to regional conditions.</t>
        </is>
      </c>
      <c r="AY15" s="439" t="inlineStr">
        <is>
          <t>N/A (this instrument is a public awareness and education campaign; it indirectly reduces carbon emissions from fossil energy consumption by raising energy conservation awareness and capability across the whole society, and has no directly quantifiable emission coverage)</t>
        </is>
      </c>
      <c r="AZ15" s="439" t="inlineStr">
        <is>
          <t>N/A (this instrument is an indirect awareness and education tool with no direct GHG emission coverage share)</t>
        </is>
      </c>
      <c r="BA15" s="439" t="inlineStr">
        <is>
          <t>M72</t>
        </is>
      </c>
      <c r="BB15" s="439" t="inlineStr">
        <is>
          <t>CO2; CH4; N2O</t>
        </is>
      </c>
      <c r="BC15" s="439" t="inlineStr">
        <is>
          <t>Positive</t>
        </is>
      </c>
      <c r="BD15" s="439" t="inlineStr">
        <is>
          <t>Energy conservation; Energy security; Industrial development; Technological innovation; Pollution control</t>
        </is>
      </c>
      <c r="BE15" s="439" t="inlineStr">
        <is>
          <t>Notice of the National Development and Reform Commission and the Ministry of Ecology and Environment on Carrying Out the 2026 National Energy Conservation Awareness Week and National Low-Carbon Day Activities (NDRC Environment and Resources [2026] No. 664)</t>
        </is>
      </c>
      <c r="BF15" s="439" t="inlineStr">
        <is>
          <t>https://www.ndrc.gov.cn/xwdt/tzgg/202605/t20260520_1405335.html</t>
        </is>
      </c>
      <c r="BG15" s="439" t="inlineStr">
        <is>
          <t>https://zfxxgk.ndrc.gov.cn/web/iteminfo.jsp?id=20632</t>
        </is>
      </c>
    </row>
    <row r="16">
      <c r="A16" s="439" t="inlineStr">
        <is>
          <t>CHNCBAPACI04S000</t>
        </is>
      </c>
      <c r="B16" s="439" t="inlineStr">
        <is>
          <t>Instrument</t>
        </is>
      </c>
      <c r="C16" s="439" t="inlineStr">
        <is>
          <t>Capacity building and public awareness</t>
        </is>
      </c>
      <c r="D16" s="439" t="inlineStr">
        <is>
          <t>Public awareness campaign</t>
        </is>
      </c>
      <c r="E16" s="439" t="inlineStr">
        <is>
          <t>Cross-sectoral</t>
        </is>
      </c>
      <c r="F16" s="439" t="inlineStr">
        <is>
          <t>N/A</t>
        </is>
      </c>
      <c r="G16" s="439" t="inlineStr">
        <is>
          <t>全国低碳日</t>
        </is>
      </c>
      <c r="H16" s="439" t="inlineStr">
        <is>
          <t>National Low-Carbon Day</t>
        </is>
      </c>
      <c r="I16" s="439" t="inlineStr">
        <is>
          <t>N/A</t>
        </is>
      </c>
      <c r="J16" s="439" t="inlineStr">
        <is>
          <t>National Low-Carbon Day was established by a decision of the State Council Executive Meeting on 19 September 2012. Since 2013, the third day of the annual National Energy Conservation Awareness Week has been designated as National Low-Carbon Day, aimed at disseminating knowledge about climate change, publicising the concept and policies of low-carbon development, encouraging public participation, and advancing the task of controlling GHG emissions. The first National Low-Carbon Day fell on 17 June 2013. The Day is led by the NDRC and the MEE, who jointly issue an annual activity notice with multiple departments (co-issued with the National Energy Conservation Awareness Week). Local authorities and departments organise and implement activities according to their respective responsibilities. Each year a theme is set for the Day, and diverse activities are carried out in an integrated online and offline format around topics such as addressing climate change, promoting green and low-carbon development, and disseminating knowledge about dual-carbon targets and the carbon market. Activities include themed lectures, media publicity, public engagement events and on-site Low-Carbon Day activities, advocating green and low-carbon production and lifestyle patterns and mobilising the whole of society to participate in the carbon peaking and carbon neutrality endeavour. One of the purposes of the Day is to support the promotion of the national carbon emissions trading market and raise enterprise and public awareness of the carbon market, carbon inclusion and carbon footprint.</t>
        </is>
      </c>
      <c r="K16" s="439" t="inlineStr">
        <is>
          <t>Public awareness; Climate change mitigation</t>
        </is>
      </c>
      <c r="L16" s="439" t="inlineStr">
        <is>
          <t>Direct</t>
        </is>
      </c>
      <c r="M16" s="439" t="inlineStr">
        <is>
          <t>demand-side</t>
        </is>
      </c>
      <c r="N16" s="439" t="inlineStr">
        <is>
          <t>CHN</t>
        </is>
      </c>
      <c r="O16" s="439" t="inlineStr">
        <is>
          <t>national</t>
        </is>
      </c>
      <c r="P16" s="439" t="inlineStr">
        <is>
          <t>N/A</t>
        </is>
      </c>
      <c r="Q16" s="439" t="inlineStr">
        <is>
          <t>19/09/2012</t>
        </is>
      </c>
      <c r="R16" s="439" t="inlineStr">
        <is>
          <t>17/06/2013</t>
        </is>
      </c>
      <c r="S16" s="439" t="inlineStr">
        <is>
          <t>N/A</t>
        </is>
      </c>
      <c r="T16" s="439" t="inlineStr">
        <is>
          <t>N/A</t>
        </is>
      </c>
      <c r="U16" s="439" t="inlineStr">
        <is>
          <t>N/A</t>
        </is>
      </c>
      <c r="V16" s="439">
        <f>IF(R16="","In force",IF(R16="N/A","In force",IF(TODAY()&lt;DATE(VALUE(RIGHT(R16,4)),VALUE(MID(R16,4,2)),VALUE(LEFT(R16,2))),"Scheduled",IF(S16="","In force",IF(S16="N/A","In force",IF(TODAY()&lt;DATE(VALUE(RIGHT(S16,4)),VALUE(MID(S16,4,2)),VALUE(LEFT(S16,2))),"In force","Ended"))))))</f>
        <v/>
      </c>
      <c r="W16" s="439" t="inlineStr">
        <is>
          <t>National Development and Reform Commission; Ministry of Ecology and Environment; jointly with the Ministry of Education, the Ministry of Science and Technology, the Ministry of Industry and Information Technology, the Ministry of Housing and Urban-Rural Development, the Ministry of Transport and other departments</t>
        </is>
      </c>
      <c r="X16" s="439" t="inlineStr">
        <is>
          <t>Public awareness/knowledge (awareness and education campaign)</t>
        </is>
      </c>
      <c r="Y16" s="439" t="inlineStr">
        <is>
          <t>N/A</t>
        </is>
      </c>
      <c r="Z16" s="439" t="inlineStr">
        <is>
          <t>This instrument is a public awareness and education campaign. The category of assets it defines and covers is climate change awareness and low-carbon development knowledge across the whole society; it does not directly regulate physical emission assets. National Low-Carbon Day raises public low-carbon awareness and guides enterprises and the public to adopt low-carbon actions through non-mandatory means such as climate change knowledge dissemination and low-carbon concept advocacy.</t>
        </is>
      </c>
      <c r="AA16" s="439" t="inlineStr">
        <is>
          <t>N/A</t>
        </is>
      </c>
      <c r="AB16" s="439" t="inlineStr">
        <is>
          <t>N/A</t>
        </is>
      </c>
      <c r="AC16" s="439" t="inlineStr">
        <is>
          <t>General public; Enterprises; Public institutions</t>
        </is>
      </c>
      <c r="AD16" s="439" t="inlineStr">
        <is>
          <t>All types of entities across society, including industrial enterprises, building operators, transport enterprises, public institutions, and households and individuals. National Low-Carbon Day is an awareness and education activity addressed to the whole of society; all entities may participate voluntarily, with no mandatory compliance obligations or penalties.</t>
        </is>
      </c>
      <c r="AE16" s="439" t="inlineStr">
        <is>
          <t>Consumption, use or operation</t>
        </is>
      </c>
      <c r="AF16" s="439" t="inlineStr">
        <is>
          <t>The awareness and education of National Low-Carbon Day covers carbon emission behaviour across all sectors of society, with a focus on guiding the public towards low-carbon choices in energy consumption, travel, shopping and daily life, including conserving electricity, water and gas, prioritising public transport and green travel, reducing single-use products, and practising food waste reduction and low-carbon consumption. The activity itself is awareness and education in nature and does not directly regulate specific emission activities.</t>
        </is>
      </c>
      <c r="AG16" s="439" t="inlineStr">
        <is>
          <t>N/A</t>
        </is>
      </c>
      <c r="AH16" s="439" t="inlineStr">
        <is>
          <t>N/A</t>
        </is>
      </c>
      <c r="AI16" s="439" t="inlineStr">
        <is>
          <t>N/A</t>
        </is>
      </c>
      <c r="AJ16" s="439" t="inlineStr">
        <is>
          <t>(1) The third day of the annual National Energy Conservation Awareness Week shall be designated as National Low-Carbon Day, with low-carbon themed awareness and education activities organised nationwide; (2) The NDRC and MEE take the lead in formulating the annual activity plan and co-issue the notice with the National Energy Conservation Awareness Week (NDRC Environment and Resources); (3) Local authorities and departments carry out diverse activities around the annual theme in an integrated online and offline format; (4) After the event, local authorities and departments submit summaries to the NDRC and MEE; (5) The activities are awareness and education in nature, with no mandatory compliance obligations or penalties.</t>
        </is>
      </c>
      <c r="AK16" s="439" t="inlineStr">
        <is>
          <t>N/A</t>
        </is>
      </c>
      <c r="AL16" s="439" t="inlineStr">
        <is>
          <t>N/A</t>
        </is>
      </c>
      <c r="AM16" s="439" t="inlineStr">
        <is>
          <t>Held jointly with National Energy Conservation Awareness Week in the same period, sharing the same annual activity notice and organisational framework; linked to the national carbon market (ETS) and carbon inclusion mechanisms, providing a public awareness foundation and social atmosphere for carbon market operations; coordinated with the ecological civilisation awareness and education matrix including National Ecology Day.</t>
        </is>
      </c>
      <c r="AN16" s="439" t="inlineStr">
        <is>
          <t>The NDRC (Department of Resource Conservation and Environmental Protection) and the MEE (Department of Climate Change) jointly take the lead in formulating the annual activity plan.</t>
        </is>
      </c>
      <c r="AO16" s="439" t="inlineStr">
        <is>
          <t>The NDRC and other departments publish the annual activity plan through government websites and notices (government public release); awareness and education content is disseminated to society through traditional media, new media, community outreach and on-site events.</t>
        </is>
      </c>
      <c r="AP16" s="439" t="inlineStr">
        <is>
          <t>Annual (the third day of the National Energy Conservation Awareness Week, around mid-June); activity notice issued annually.</t>
        </is>
      </c>
      <c r="AQ16" s="439" t="inlineStr">
        <is>
          <t>Yes (public). National Low-Carbon Day activity notices and content are made publicly available through government websites and various media channels.</t>
        </is>
      </c>
      <c r="AR16" s="439" t="inlineStr">
        <is>
          <t>N/A</t>
        </is>
      </c>
      <c r="AS16" s="439" t="inlineStr">
        <is>
          <t>No compliance monitoring</t>
        </is>
      </c>
      <c r="AT16" s="439" t="inlineStr">
        <is>
          <t>N/A</t>
        </is>
      </c>
      <c r="AU16" s="439" t="inlineStr">
        <is>
          <t>No compliance enforcement</t>
        </is>
      </c>
      <c r="AV16" s="439" t="inlineStr">
        <is>
          <t>N/A</t>
        </is>
      </c>
      <c r="AW16" s="439" t="inlineStr">
        <is>
          <t>Other incentives or support</t>
        </is>
      </c>
      <c r="AX16" s="439" t="inlineStr">
        <is>
          <t>The NDRC and MEE and other lead departments organise the main National Low-Carbon Day event; produce and publish climate change and low-carbon development popular science materials; disseminate climate change knowledge and low-carbon concepts through media coverage, public service advertisements, knowledge competitions and public engagement activities; guide local authorities in organising themed practical activities such as low-carbon communities, low-carbon campuses and green travel; carry out policy communication and public awareness around the national carbon market, carbon inclusion and carbon footprint.</t>
        </is>
      </c>
      <c r="AY16" s="439" t="inlineStr">
        <is>
          <t>N/A (this instrument is a public awareness and education campaign; it indirectly reduces GHG emissions by raising climate change awareness and low-carbon action participation across the whole society, and has no directly quantifiable emission coverage)</t>
        </is>
      </c>
      <c r="AZ16" s="439" t="inlineStr">
        <is>
          <t>N/A (this instrument is an indirect awareness and education tool with no direct GHG emission coverage share)</t>
        </is>
      </c>
      <c r="BA16" s="439" t="inlineStr">
        <is>
          <t>M72</t>
        </is>
      </c>
      <c r="BB16" s="439" t="inlineStr">
        <is>
          <t>CO2; CH4; N2O</t>
        </is>
      </c>
      <c r="BC16" s="439" t="inlineStr">
        <is>
          <t>Positive</t>
        </is>
      </c>
      <c r="BD16" s="439" t="inlineStr">
        <is>
          <t>Energy conservation; Industrial development; Technological innovation; Pollution control; Public health</t>
        </is>
      </c>
      <c r="BE16" s="439" t="inlineStr">
        <is>
          <t>Notice of the National Development and Reform Commission and the Ministry of Ecology and Environment on Carrying Out the 2026 National Energy Conservation Awareness Week and National Low-Carbon Day Activities (NDRC Environment and Resources [2026] No. 664)</t>
        </is>
      </c>
      <c r="BF16" s="439" t="inlineStr">
        <is>
          <t>https://www.ndrc.gov.cn/xwdt/tzgg/202605/t20260520_1405335.html</t>
        </is>
      </c>
      <c r="BG16" s="439" t="inlineStr">
        <is>
          <t>https://www.gov.cn/zwgk/2013-05/07/content_2397275.htm</t>
        </is>
      </c>
    </row>
    <row r="17">
      <c r="A17" s="439" t="inlineStr">
        <is>
          <t>CHNCBAPACI05S000</t>
        </is>
      </c>
      <c r="B17" s="439" t="inlineStr">
        <is>
          <t>Instrument</t>
        </is>
      </c>
      <c r="C17" s="439" t="inlineStr">
        <is>
          <t>Capacity building and public awareness</t>
        </is>
      </c>
      <c r="D17" s="439" t="inlineStr">
        <is>
          <t>Public awareness campaign</t>
        </is>
      </c>
      <c r="E17" s="439" t="inlineStr">
        <is>
          <t>Transport</t>
        </is>
      </c>
      <c r="F17" s="439" t="inlineStr">
        <is>
          <t>N/A</t>
        </is>
      </c>
      <c r="G17" s="439" t="inlineStr">
        <is>
          <t>绿色出行宣传月和公交出行宣传周</t>
        </is>
      </c>
      <c r="H17" s="439" t="inlineStr">
        <is>
          <t>Green Travel Awareness Month and Public Transit Awareness Week</t>
        </is>
      </c>
      <c r="I17" s="439" t="inlineStr">
        <is>
          <t>N/A</t>
        </is>
      </c>
      <c r="J17" s="439" t="inlineStr">
        <is>
          <t>The Green Travel Awareness Month and Public Transit Awareness Week are nationwide green travel themed awareness and education campaigns jointly organised by the Ministry of Transport as the lead, together with the Ministry of Public Security, the Ministry of Civil Affairs, the National Government Offices Administration, the All-China Federation of Trade Unions, the Communist Youth League Central Committee, the China Disabled Persons' Federation and other departments. The Public Transit Awareness Week was first established by the Ministry of Transport in 2013, scheduled for 16-22 September each year, based on the State Council's Guidance Opinions on Prioritising the Development of Urban Public Transport (State Council Document [2012] No. 64). From 2018, the campaign was expanded to include the Green Travel Awareness Month (covering the entire month of September) alongside the Public Transit Awareness Week. Centred on the core concept of Prioritise Public Transport, Choose Green Travel, the campaigns carry out diverse awareness and public engagement activities in an integrated online and offline format each year around an annual theme. Key activities include: solicitation and broadcast of green travel public interest awareness works (posters, micro-videos); themed publicity on green travel (showcasing achievements in public transport and active travel development); diverse public engagement and experience activities (carbon credits, carbon inclusion, knowledge competitions, fare discounts); improving accessible and age-friendly travel services; safe, civilised green travel activities; and activities caring for bus and transit workers. Localities submit summaries after the campaign.</t>
        </is>
      </c>
      <c r="K17" s="439" t="inlineStr">
        <is>
          <t>Public awareness; Green consumption</t>
        </is>
      </c>
      <c r="L17" s="439" t="inlineStr">
        <is>
          <t>Direct</t>
        </is>
      </c>
      <c r="M17" s="439" t="inlineStr">
        <is>
          <t>demand-side</t>
        </is>
      </c>
      <c r="N17" s="439" t="inlineStr">
        <is>
          <t>CHN</t>
        </is>
      </c>
      <c r="O17" s="439" t="inlineStr">
        <is>
          <t>national</t>
        </is>
      </c>
      <c r="P17" s="439" t="inlineStr">
        <is>
          <t>N/A</t>
        </is>
      </c>
      <c r="Q17" s="439" t="inlineStr">
        <is>
          <t>31/08/2013</t>
        </is>
      </c>
      <c r="R17" s="439" t="inlineStr">
        <is>
          <t>16/09/2013</t>
        </is>
      </c>
      <c r="S17" s="439" t="inlineStr">
        <is>
          <t>N/A</t>
        </is>
      </c>
      <c r="T17" s="439" t="inlineStr">
        <is>
          <t>01/09/2018</t>
        </is>
      </c>
      <c r="U17" s="439" t="inlineStr">
        <is>
          <t>The Public Transit Awareness Week was first established by the Ministry of Transport in 2013, initially as a one-week awareness and education campaign held from 16 to 22 September only. From 2018, it was expanded to the Green Travel Awareness Month and Public Transit Awareness Week, covering the entire month of September, jointly deployed by four departments including the Ministry of Transport, the Ministry of Public Security, the National Government Offices Administration and the All-China Federation of Trade Unions. The number of participating departments subsequently expanded to seven.</t>
        </is>
      </c>
      <c r="V17" s="439">
        <f>IF(R17="","In force",IF(R17="N/A","In force",IF(TODAY()&lt;DATE(VALUE(RIGHT(R17,4)),VALUE(MID(R17,4,2)),VALUE(LEFT(R17,2))),"Scheduled",IF(S17="","In force",IF(S17="N/A","In force",IF(TODAY()&lt;DATE(VALUE(RIGHT(S17,4)),VALUE(MID(S17,4,2)),VALUE(LEFT(S17,2))),"In force","Ended"))))))</f>
        <v/>
      </c>
      <c r="W17" s="439" t="inlineStr">
        <is>
          <t>Ministry of Transport; Ministry of Public Security; Ministry of Civil Affairs; National Government Offices Administration; All-China Federation of Trade Unions; Communist Youth League Central Committee; China Disabled Persons' Federation</t>
        </is>
      </c>
      <c r="X17" s="439" t="inlineStr">
        <is>
          <t>Public awareness/knowledge (awareness and education campaign)</t>
        </is>
      </c>
      <c r="Y17" s="439" t="inlineStr">
        <is>
          <t>N/A</t>
        </is>
      </c>
      <c r="Z17" s="439" t="inlineStr">
        <is>
          <t>This instrument is a public awareness and education campaign. The category of assets it defines and covers is green travel awareness and public transport usage behaviour across the whole society; it does not directly regulate physical emission assets. The Awareness Month and Awareness Week guide the public to change travel behaviour through non-mandatory means such as dissemination of the public transport priority concept, green travel advocacy and public experience activities.</t>
        </is>
      </c>
      <c r="AA17" s="439" t="inlineStr">
        <is>
          <t>N/A</t>
        </is>
      </c>
      <c r="AB17" s="439" t="inlineStr">
        <is>
          <t>N/A</t>
        </is>
      </c>
      <c r="AC17" s="439" t="inlineStr">
        <is>
          <t>General public; Enterprises; Public institutions</t>
        </is>
      </c>
      <c r="AD17" s="439" t="inlineStr">
        <is>
          <t>Urban residents and travellers (public transport and green travel mode users); public transport operators (bus, metro and other operators cooperating with awareness activities); government agencies and public institutions (green travel role models); internet mobility platforms and shared transport enterprises. The campaigns are awareness and education in nature and addressed to the whole of society; all entities may participate voluntarily, with no mandatory compliance obligations or penalties.</t>
        </is>
      </c>
      <c r="AE17" s="439" t="inlineStr">
        <is>
          <t>Consumption, use or operation</t>
        </is>
      </c>
      <c r="AF17" s="439" t="inlineStr">
        <is>
          <t>The main behavioural domain covered by the awareness and education of the Awareness Month and Awareness Week is the daily travel transport consumption behaviour of urban residents, with a focus on guiding the public to prioritise public transport (bus, rail transit), cycling and walking as green travel modes in daily journeys such as commuting, shopping and leisure, reducing dependence on private cars and lowering transport carbon emissions. The campaigns influence travel consumption decisions through advocacy and information dissemination.</t>
        </is>
      </c>
      <c r="AG17" s="439" t="inlineStr">
        <is>
          <t>N/A</t>
        </is>
      </c>
      <c r="AH17" s="439" t="inlineStr">
        <is>
          <t>N/A</t>
        </is>
      </c>
      <c r="AI17" s="439" t="inlineStr">
        <is>
          <t>N/A</t>
        </is>
      </c>
      <c r="AJ17" s="439" t="inlineStr">
        <is>
          <t>(1) September each year is Green Travel Awareness Month, with Public Transit Awareness Week from 16 to 22 September; (2) The Ministry of Transport takes the lead in jointly issuing an annual activity notice with multiple departments; (3) Carry out public interest awareness, public engagement, accessible and age-friendly service improvement, and bus and transit worker care activities around the concept of Prioritise Public Transport, Choose Green Travel; (4) After the campaign, localities submit summaries to the Ministry of Transport; (5) The campaigns are awareness and education in nature, with no mandatory compliance obligations or penalties.</t>
        </is>
      </c>
      <c r="AK17" s="439" t="inlineStr">
        <is>
          <t>N/A</t>
        </is>
      </c>
      <c r="AL17" s="439" t="inlineStr">
        <is>
          <t>N/A</t>
        </is>
      </c>
      <c r="AM17" s="439" t="inlineStr">
        <is>
          <t>Based on the State Council's Guidance Opinions on Prioritising the Development of Urban Public Transport (State Council Document [2012] No. 64); coordinated with the Transit Metropolis programme, urban public transport development planning, and the promotion and application of new energy buses; forms a green and low-carbon travel awareness matrix together with National Low-Carbon Day, National Energy Conservation Awareness Week and other themed awareness and education campaigns.</t>
        </is>
      </c>
      <c r="AN17" s="439" t="inlineStr">
        <is>
          <t>The Ministry of Transport (Department of Transport Services) takes the lead in jointly issuing the annual activity notice with the Ministry of Public Security, the Ministry of Civil Affairs, the National Government Offices Administration, the All-China Federation of Trade Unions, the Communist Youth League Central Committee and the China Disabled Persons' Federation.</t>
        </is>
      </c>
      <c r="AO17" s="439" t="inlineStr">
        <is>
          <t>The Ministry of Transport and other departments publish the annual activity plan through notices and official web portals (government public release); awareness and education content is disseminated through traditional media, new media, public transport on-board and station advertising, and community outreach.</t>
        </is>
      </c>
      <c r="AP17" s="439" t="inlineStr">
        <is>
          <t>Annual (Green Travel Awareness Month in September each year; Public Transit Awareness Week from 16 to 22 September each year).</t>
        </is>
      </c>
      <c r="AQ17" s="439" t="inlineStr">
        <is>
          <t>Yes (public). Green Travel Awareness Month and Public Transit Awareness Week activity notices and content are made publicly available through government websites and various media channels.</t>
        </is>
      </c>
      <c r="AR17" s="439" t="inlineStr">
        <is>
          <t>N/A</t>
        </is>
      </c>
      <c r="AS17" s="439" t="inlineStr">
        <is>
          <t>No compliance monitoring</t>
        </is>
      </c>
      <c r="AT17" s="439" t="inlineStr">
        <is>
          <t>N/A</t>
        </is>
      </c>
      <c r="AU17" s="439" t="inlineStr">
        <is>
          <t>No compliance enforcement</t>
        </is>
      </c>
      <c r="AV17" s="439" t="inlineStr">
        <is>
          <t>N/A</t>
        </is>
      </c>
      <c r="AW17" s="439" t="inlineStr">
        <is>
          <t>Other incentives or support</t>
        </is>
      </c>
      <c r="AX17" s="439" t="inlineStr">
        <is>
          <t>The Ministry of Transport and other lead departments produce green travel public interest awareness posters and micro-videos, and solicit and broadcast awareness works from the public; disseminate the concepts of public transport priority and green travel through media publicity, fare discount experience activities, carbon credit and carbon inclusion initiatives, and knowledge competitions; organise activities to improve accessible and age-friendly travel service experience; carry out safe, civilised green travel activities and activities caring for bus and transit workers; local authorities organise public engagement activities tailored to local conditions.</t>
        </is>
      </c>
      <c r="AY17" s="439" t="inlineStr">
        <is>
          <t>N/A (this instrument is a public awareness and education campaign; it indirectly reduces transport carbon emissions by guiding the public to choose public transport and green travel modes, and has no directly quantifiable emission coverage)</t>
        </is>
      </c>
      <c r="AZ17" s="439" t="inlineStr">
        <is>
          <t>N/A (this instrument is an indirect awareness and education tool with no direct GHG emission coverage share)</t>
        </is>
      </c>
      <c r="BA17" s="439" t="inlineStr">
        <is>
          <t>H49</t>
        </is>
      </c>
      <c r="BB17" s="439" t="inlineStr">
        <is>
          <t>CO2; CH4; N2O</t>
        </is>
      </c>
      <c r="BC17" s="439" t="inlineStr">
        <is>
          <t>Positive</t>
        </is>
      </c>
      <c r="BD17" s="439" t="inlineStr">
        <is>
          <t>Energy conservation; Pollution control; Public health; Industrial development</t>
        </is>
      </c>
      <c r="BE17" s="439" t="inlineStr">
        <is>
          <t>Notice of the General Office of the Ministry of Transport, the General Office of the Ministry of Public Security, the General Office of the Ministry of Civil Affairs, the Office of the National Government Offices Administration, the General Office of the All-China Federation of Trade Unions, the General Office of the Communist Youth League Central Committee and the General Office of the China Disabled Persons' Federation on Organising and Carrying Out the 2025 Green Travel Awareness Month and Public Transit Awareness Week Activities</t>
        </is>
      </c>
      <c r="BF17" s="439" t="inlineStr">
        <is>
          <t>https://xxgk.mot.gov.cn/2020/jigou/ysfws/202508/t20250828_4175597.html</t>
        </is>
      </c>
      <c r="BG17" s="439" t="inlineStr">
        <is>
          <t>https://www.gov.cn/xinwen/2019-08/23/content_5423683.htm</t>
        </is>
      </c>
    </row>
    <row r="18">
      <c r="A18" s="439" t="inlineStr">
        <is>
          <t>CHNCBATGCI01S000</t>
        </is>
      </c>
      <c r="B18" s="439" t="inlineStr">
        <is>
          <t>Instrument</t>
        </is>
      </c>
      <c r="C18" s="439" t="inlineStr">
        <is>
          <t>Capacity building and public awareness</t>
        </is>
      </c>
      <c r="D18" s="439" t="inlineStr">
        <is>
          <t>Technical guidance</t>
        </is>
      </c>
      <c r="E18" s="439" t="inlineStr">
        <is>
          <t>Industry</t>
        </is>
      </c>
      <c r="F18" s="439" t="inlineStr">
        <is>
          <t>N/A</t>
        </is>
      </c>
      <c r="G18" s="439" t="inlineStr">
        <is>
          <t>工业企业和园区数字化能碳管理中心建设指南</t>
        </is>
      </c>
      <c r="H18" s="439" t="inlineStr">
        <is>
          <t>Digital Energy-Carbon Management Center Construction Guide for Industrial Enterprises and Parks</t>
        </is>
      </c>
      <c r="I18" s="439" t="inlineStr">
        <is>
          <t>N/A</t>
        </is>
      </c>
      <c r="J18" s="439" t="inlineStr">
        <is>
          <t>The Digital Energy-Carbon Management Center Construction Guide for  Industrial Enterprises and Parks, issued by the Ministry of Industry  and Information Technology, is an information instrument that provides  methodologies for building digital energy-carbon management capability  to industrial enterprises and parks. By promoting the application of  digital technologies such as the industrial internet, artificial  intelligence and the Internet of Things in the field of energy-carbon  management, it guides enterprises and parks to build digital management  systems integrating functions such as carbon emission monitoring,  energy consumption analysis and energy-saving optimisation and  scheduling. The Guide defines the functional positioning and technical  system architecture (six layers: infrastructure, data acquisition, data  management, modelling and algorithms, application services, and  display and interaction) of energy-carbon management centres, covering  12 core business functions including online energy consumption  monitoring, carbon emission accounting and traceability, energy  efficiency benchmarking and analysis, energy-saving diagnosis and  optimisation, carbon asset management and green energy use analysis,  and sets out differentiated construction requirements for the two  types of implementing entities (industrial enterprises and industrial  parks). The Guide aims to support the transition from dual control of  energy consumption to dual control of carbon emissions and promote the  achievement of carbon peak and carbon neutrality goals in the  industrial sector.</t>
        </is>
      </c>
      <c r="K18" s="439" t="inlineStr">
        <is>
          <t>Technological innovation; Energy conservation; Climate change mitigation</t>
        </is>
      </c>
      <c r="L18" s="439" t="inlineStr">
        <is>
          <t>Direct</t>
        </is>
      </c>
      <c r="M18" s="439" t="inlineStr">
        <is>
          <t>Supply-side</t>
        </is>
      </c>
      <c r="N18" s="439" t="inlineStr">
        <is>
          <t>CHN</t>
        </is>
      </c>
      <c r="O18" s="439" t="inlineStr">
        <is>
          <t>national</t>
        </is>
      </c>
      <c r="P18" s="439" t="inlineStr">
        <is>
          <t>N/A</t>
        </is>
      </c>
      <c r="Q18" s="439" t="inlineStr">
        <is>
          <t>07/03/2025</t>
        </is>
      </c>
      <c r="R18" s="439" t="inlineStr">
        <is>
          <t>07/03/2025</t>
        </is>
      </c>
      <c r="S18" s="439" t="inlineStr">
        <is>
          <t>N/A</t>
        </is>
      </c>
      <c r="T18" s="439" t="inlineStr">
        <is>
          <t>N/A</t>
        </is>
      </c>
      <c r="U18" s="439" t="inlineStr">
        <is>
          <t>N/A</t>
        </is>
      </c>
      <c r="V18" s="439">
        <f>IF(R18="","In force",IF(R18="N/A","In force",IF(TODAY()&lt;DATE(VALUE(RIGHT(R18,4)),VALUE(MID(R18,4,2)),VALUE(LEFT(R18,2))),"Scheduled",IF(S18="","In force",IF(S18="N/A","In force",IF(TODAY()&lt;DATE(VALUE(RIGHT(S18,4)),VALUE(MID(S18,4,2)),VALUE(LEFT(S18,2))),"In force","Ended"))))))</f>
        <v/>
      </c>
      <c r="W18" s="439" t="inlineStr">
        <is>
          <t>Ministry of Industry and Information Technology (Department of Energy Conservation and Comprehensive Utilisation)</t>
        </is>
      </c>
      <c r="X18" s="439" t="inlineStr">
        <is>
          <t>Digital energy-carbon management centres (enterprise-level and park-level)</t>
        </is>
      </c>
      <c r="Y18" s="439" t="inlineStr">
        <is>
          <t>N/A</t>
        </is>
      </c>
      <c r="Z18" s="439" t="inlineStr">
        <is>
          <t>The objects defined and covered by this instrument are the digital  energy-carbon management centre systems constructed by industrial  enterprises and parks, including digital functional modules such as  carbon emission monitoring, energy consumption analysis, energy-saving  optimisation and scheduling, and carbon asset management. The systems  achieve real-time monitoring, intelligent analysis and optimisation  decision-making of energy and carbon data by collecting operational  data from production facilities and energy systems and applying  technologies such as the industrial internet, artificial intelligence  and the Internet of Things.</t>
        </is>
      </c>
      <c r="AA18" s="439" t="inlineStr">
        <is>
          <t>N/A</t>
        </is>
      </c>
      <c r="AB18" s="439" t="inlineStr">
        <is>
          <t>N/A</t>
        </is>
      </c>
      <c r="AC18" s="439" t="inlineStr">
        <is>
          <t>Enterprises</t>
        </is>
      </c>
      <c r="AD18" s="439" t="inlineStr">
        <is>
          <t>Industrial enterprises (particularly key energy-consuming units and  carbon-emitting units) and industrial park operation and management  bodies. Enterprises and parks may construct or upgrade digital  energy-carbon management centres with reference to the Guide on a  voluntary basis; the Guide is advisory and recommendatory in nature  and imposes no mandatory compliance obligations.</t>
        </is>
      </c>
      <c r="AE18" s="439" t="inlineStr">
        <is>
          <t>Production</t>
        </is>
      </c>
      <c r="AF18" s="439" t="inlineStr">
        <is>
          <t>The regulated activity guided and governed by this instrument is the  digital monitoring, accounting and management of energy consumption  and greenhouse gas emissions in the production and operation processes  of industrial enterprises. By providing technical architecture and  functional specifications, the Guide helps enterprises and parks  establish systematic capabilities for energy-carbon data collection,  statistics, analysis, early warning and optimisation, improving the  refinement of energy-carbon management and supporting enterprise  energy-saving and carbon-reduction decision-making.</t>
        </is>
      </c>
      <c r="AG18" s="439" t="inlineStr">
        <is>
          <t>N/A</t>
        </is>
      </c>
      <c r="AH18" s="439" t="inlineStr">
        <is>
          <t>N/A</t>
        </is>
      </c>
      <c r="AI18" s="439" t="inlineStr">
        <is>
          <t>N/A</t>
        </is>
      </c>
      <c r="AJ18" s="439" t="inlineStr">
        <is>
          <t>1) The construction of digital energy-carbon management centres  should focus on the key energy-consumption and carbon-emission  links of enterprises and parks; 2) The system architecture should  be designed in six layers and implement the 12 core business  functions, achieving online collection, real-time monitoring,  intelligent analysis and optimised scheduling of energy-carbon  data; 3) Enterprises and parks may, according to their own scale  and needs, select an appropriate construction and application  model; the Guide is recommendatory and advisory in nature and  imposes no mandatory compliance obligations; 4) The system should  connect with the online monitoring system for energy consumption  of key energy-consuming units, the carbon emission trading market  information platform and other related systems.</t>
        </is>
      </c>
      <c r="AK18" s="439" t="inlineStr">
        <is>
          <t>N/A</t>
        </is>
      </c>
      <c r="AL18" s="439" t="inlineStr">
        <is>
          <t>N/A</t>
        </is>
      </c>
      <c r="AM18" s="439" t="inlineStr">
        <is>
          <t>Linked with the data submission system of the carbon emission trading  market: energy-carbon management centres can provide data support for  carbon emission reporting and verification. Linked with the online  monitoring system for energy consumption of key energy-consuming  units: system data can form part of energy consumption monitoring.  Linked with industrial energy-saving diagnostic services:  energy-carbon management centres can provide online diagnostic data  support.</t>
        </is>
      </c>
      <c r="AN18" s="439" t="inlineStr">
        <is>
          <t>The Ministry of Industry and Information Technology (Department  of Energy Conservation and Comprehensive Utilisation) is  responsible for the research, formulation, release and promotion  of the Guide.</t>
        </is>
      </c>
      <c r="AO18" s="439" t="inlineStr">
        <is>
          <t>The Ministry of Industry and Information Technology releases the  Guide through a notice and its official website, making it  publicly available to society.</t>
        </is>
      </c>
      <c r="AP18" s="439" t="inlineStr">
        <is>
          <t>One-off release (2025 edition); no regular update unless needed.</t>
        </is>
      </c>
      <c r="AQ18" s="439" t="inlineStr">
        <is>
          <t>Yes (public). The Guide is fully disclosed to the public through  the MIIT official website.</t>
        </is>
      </c>
      <c r="AR18" s="439" t="inlineStr">
        <is>
          <t>N/A</t>
        </is>
      </c>
      <c r="AS18" s="439" t="inlineStr">
        <is>
          <t>No compliance monitoring</t>
        </is>
      </c>
      <c r="AT18" s="439" t="inlineStr">
        <is>
          <t>N/A. This is an advisory technical guidance document with no  compliance-monitoring regime.</t>
        </is>
      </c>
      <c r="AU18" s="439" t="inlineStr">
        <is>
          <t>No compliance enforcement</t>
        </is>
      </c>
      <c r="AV18" s="439" t="inlineStr">
        <is>
          <t>N/A. The Guide is advisory and recommendatory with no penalties.</t>
        </is>
      </c>
      <c r="AW18" s="439" t="inlineStr">
        <is>
          <t>Other incentives or support</t>
        </is>
      </c>
      <c r="AX18" s="439" t="inlineStr">
        <is>
          <t>The Ministry of Industry and Information Technology organises  guidance interpretation and training promotion for the Guide;  guides local MIIT authorities to organise application and  publicity exchange activities in light of local conditions;  encourages industry associations and technical service  organisations to provide technical support and exchange platforms.</t>
        </is>
      </c>
      <c r="AY18" s="439" t="inlineStr">
        <is>
          <t>N/A (this instrument is an advisory technical guidance instrument  that promotes emission reduction indirectly by guiding enterprises  and parks to build digital energy-carbon management capabilities,  and has no directly quantifiable fixed greenhouse gas emission  coverage)</t>
        </is>
      </c>
      <c r="AZ18" s="439" t="inlineStr">
        <is>
          <t>N/A (this is an indirect technical guidance instrument with no  direct greenhouse gas emission coverage share)</t>
        </is>
      </c>
      <c r="BA18" s="439" t="inlineStr">
        <is>
          <t>C10; C11; C12; C13; C14; C15; C16; C17; C18; C19; C20; C21; C22; C23; C24; C25; C26; C27; C28; C29; C30; C31; C32; C33</t>
        </is>
      </c>
      <c r="BB18" s="439" t="inlineStr">
        <is>
          <t>CO2; CH4; N2O</t>
        </is>
      </c>
      <c r="BC18" s="439" t="inlineStr">
        <is>
          <t>Positive</t>
        </is>
      </c>
      <c r="BD18" s="439" t="inlineStr">
        <is>
          <t>Energy conservation; Technological innovation; Pollution control; Industrial development</t>
        </is>
      </c>
      <c r="BE18" s="439" t="inlineStr">
        <is>
          <t>Notice of the General Office of the Ministry of Industry and  Information Technology on Issuing the Digital Energy-Carbon  Management Center Construction Guide for Industrial Enterprises  and Parks (MIIT General Office Jie [2025] No. 13)</t>
        </is>
      </c>
      <c r="BF18" s="439" t="inlineStr">
        <is>
          <t>https://www.miit.gov.cn/jgsj/jns/nyjy/art/2025/art_bd4ed4ce13314ce58ee3896579b27ba0.html</t>
        </is>
      </c>
      <c r="BG18" s="439" t="inlineStr">
        <is>
          <t>N/A</t>
        </is>
      </c>
    </row>
    <row r="19">
      <c r="A19" s="439" t="inlineStr">
        <is>
          <t>CHNCBATGCI02S000</t>
        </is>
      </c>
      <c r="B19" s="439" t="inlineStr">
        <is>
          <t>Instrument</t>
        </is>
      </c>
      <c r="C19" s="439" t="inlineStr">
        <is>
          <t>Capacity building and public awareness</t>
        </is>
      </c>
      <c r="D19" s="439" t="inlineStr">
        <is>
          <t>Technical guidance</t>
        </is>
      </c>
      <c r="E19" s="439" t="inlineStr">
        <is>
          <t>Industry</t>
        </is>
      </c>
      <c r="F19" s="439" t="inlineStr">
        <is>
          <t>Petroleum refining; Ethylene; paraxylene; modern coal chemicals; Synthetic ammonia; calcium carbide; caustic soda; Soda ash; ammonium  phosphate; Yellow phosphorus; Cement; Flat glass; building and  sanitary ceramics; steel; coking; ferroalloys; non-ferrous metal  smelting</t>
        </is>
      </c>
      <c r="G19" s="439" t="inlineStr">
        <is>
          <t>高耗能行业重点领域节能降碳改造升级实施指南（2022年版）</t>
        </is>
      </c>
      <c r="H19" s="439" t="inlineStr">
        <is>
          <t>Implementation Guide for Energy-Saving and Carbon-Reduction Retrofit and Upgrade in Key Areas of Energy-Intensive Industries (2022 Edition)</t>
        </is>
      </c>
      <c r="I19" s="439" t="inlineStr">
        <is>
          <t>N/A</t>
        </is>
      </c>
      <c r="J19" s="439" t="inlineStr">
        <is>
          <t>The Implementation Guide for Energy-Saving and Carbon-Reduction  Retrofit and Upgrade in Key Areas of Energy-Intensive Industries  (2022 Edition), jointly issued by the National Development and Reform  Commission, the Ministry of Industry and Information Technology, the  Ministry of Ecology and Environment and the National Energy  Administration, is an information instrument that provides  energy-saving and carbon-reduction technical pathways and upgrade  directions for key areas of energy-intensive industries. It aims to  guide energy-intensive enterprises to benchmark their energy  efficiency against the benchmark level and the leading level, promote  energy-saving and carbon-reduction retrofit and upgrade, and phase  out backward production capacity. The Guide covers 17 key  energy-intensive industry sectors, and proposes four tracks for each:  (1) Guide retrofit and upgrade: specify technical pathways and  expected effects for enterprises with energy efficiency below the  benchmark level; (2) Strengthen technology R&amp;D: identify frontier  energy-saving and carbon-reduction technologies and promote  demonstration; (3) Promote clustered development: steer the industry  toward scale and intensive development; (4) Accelerate the  elimination of backward capacity: eliminate backward capacity that  cannot meet standards through retrofits on schedule in accordance  with laws and regulations.</t>
        </is>
      </c>
      <c r="K19" s="439" t="inlineStr">
        <is>
          <t>Energy efficiency; Energy conservation; Climate change mitigation; Industrial development</t>
        </is>
      </c>
      <c r="L19" s="439" t="inlineStr">
        <is>
          <t>Direct</t>
        </is>
      </c>
      <c r="M19" s="439" t="inlineStr">
        <is>
          <t>Supply-side</t>
        </is>
      </c>
      <c r="N19" s="439" t="inlineStr">
        <is>
          <t>CHN</t>
        </is>
      </c>
      <c r="O19" s="439" t="inlineStr">
        <is>
          <t>national</t>
        </is>
      </c>
      <c r="P19" s="439" t="inlineStr">
        <is>
          <t>N/A</t>
        </is>
      </c>
      <c r="Q19" s="439" t="inlineStr">
        <is>
          <t>03/02/2022</t>
        </is>
      </c>
      <c r="R19" s="439" t="inlineStr">
        <is>
          <t>03/02/2022</t>
        </is>
      </c>
      <c r="S19" s="439" t="inlineStr">
        <is>
          <t>N/A</t>
        </is>
      </c>
      <c r="T19" s="439" t="inlineStr">
        <is>
          <t>N/A</t>
        </is>
      </c>
      <c r="U19" s="439" t="inlineStr">
        <is>
          <t>N/A</t>
        </is>
      </c>
      <c r="V19" s="439">
        <f>IF(R19="","In force",IF(R19="N/A","In force",IF(TODAY()&lt;DATE(VALUE(RIGHT(R19,4)),VALUE(MID(R19,4,2)),VALUE(LEFT(R19,2))),"Scheduled",IF(S19="","In force",IF(S19="N/A","In force",IF(TODAY()&lt;DATE(VALUE(RIGHT(S19,4)),VALUE(MID(S19,4,2)),VALUE(LEFT(S19,2))),"In force","Ended"))))))</f>
        <v/>
      </c>
      <c r="W19" s="439" t="inlineStr">
        <is>
          <t>National Development and Reform Commission, Ministry of Industry  and Information Technology, Ministry of Ecology and Environment,  National Energy Administration</t>
        </is>
      </c>
      <c r="X19" s="439" t="inlineStr">
        <is>
          <t>Production facilities and energy systems of energy-intensive industries</t>
        </is>
      </c>
      <c r="Y19" s="439" t="inlineStr">
        <is>
          <t>Existing</t>
        </is>
      </c>
      <c r="Z19" s="439" t="inlineStr">
        <is>
          <t>The objects defined and covered by this instrument are the existing  production facilities and energy systems in the 17 key areas of  energy-intensive industries, including but not limited to heating  furnaces, reactors, kilns, boilers, motor systems and waste-heat  recovery installations. The Guide provides technical pathways and  directional references for energy-saving and carbon-reduction  retrofits of all types of facility.</t>
        </is>
      </c>
      <c r="AA19" s="439" t="inlineStr">
        <is>
          <t>N/A</t>
        </is>
      </c>
      <c r="AB19" s="439" t="inlineStr">
        <is>
          <t>N/A</t>
        </is>
      </c>
      <c r="AC19" s="439" t="inlineStr">
        <is>
          <t>Enterprises</t>
        </is>
      </c>
      <c r="AD19" s="439" t="inlineStr">
        <is>
          <t>Production enterprises in the 17 key energy-intensive industry  sectors, particularly those with energy efficiency not meeting the  industry benchmark level. Enterprises may formulate energy-saving  and carbon-reduction upgrade plans with reference to the Guide on a  voluntary basis; the Guide is advisory in nature and imposes no  mandatory compliance obligations.</t>
        </is>
      </c>
      <c r="AE19" s="439" t="inlineStr">
        <is>
          <t>Production</t>
        </is>
      </c>
      <c r="AF19" s="439" t="inlineStr">
        <is>
          <t>The regulated activity guided and governed by this instrument is the  energy consumption and greenhouse gas emission processes in the  production and operation activities of the 17 key areas of  energy-intensive industries. By providing sector-specific technical  pathways and upgrade directions, the Guide helps enterprises  benchmark their energy efficiency and promotes their implementation  of energy-saving and carbon-reduction retrofits.</t>
        </is>
      </c>
      <c r="AG19" s="439" t="inlineStr">
        <is>
          <t>N/A</t>
        </is>
      </c>
      <c r="AH19" s="439" t="inlineStr">
        <is>
          <t>N/A</t>
        </is>
      </c>
      <c r="AI19" s="439" t="inlineStr">
        <is>
          <t>N/A</t>
        </is>
      </c>
      <c r="AJ19" s="439" t="inlineStr">
        <is>
          <t>1) Guide enterprises in each sub-sector to adopt the energy-saving  and carbon-reduction technology pathways and approaches as  recommendatory references; enterprises may select and apply the  technologies and approaches according to their own circumstances;  2) The Guide implements the four tracks of guide retrofit and  upgrade, strengthen technology R&amp;D, promote clustered development  and accelerate the elimination of backward capacity for each  sub-sector; 3) The Guide is advisory in nature and imposes no  mandatory compliance obligations or penalties; 4) It promotes  accelerated retrofit and upgrade for enterprises with energy  efficiency below the benchmark level, and demonstration and  leadership for enterprises at or above the benchmark level.</t>
        </is>
      </c>
      <c r="AK19" s="439" t="inlineStr">
        <is>
          <t>N/A</t>
        </is>
      </c>
      <c r="AL19" s="439" t="inlineStr">
        <is>
          <t>N/A</t>
        </is>
      </c>
      <c r="AM19" s="439" t="inlineStr">
        <is>
          <t>Linked with the energy efficiency benchmark level and leading level  regime (NDRC Fa Gai Chan Ye [2021] No. 1464): the Guide uses the  energy efficiency indicators set by that regime as benchmarks and  provides upgrade technical pathways. Linked with the Industrial  Structure Adjustment Guidance Catalogue: the accelerated elimination  track aligns with the catalogue of eliminated industries. Linked  with economic instruments such as differentiated electricity  pricing: enterprise energy efficiency levels are linked to  electricity prices.</t>
        </is>
      </c>
      <c r="AN19" s="439" t="inlineStr">
        <is>
          <t>The Department of Industrial Development of the National  Development and Reform Commission, together with the Ministry of  Industry and Information Technology, the Ministry of Ecology and  Environment and the National Energy Administration, is responsible  for the research, formulation and release of the Guide.</t>
        </is>
      </c>
      <c r="AO19" s="439" t="inlineStr">
        <is>
          <t>The four departments jointly release the Guide through a notice  and their official websites, making it publicly available to  society.</t>
        </is>
      </c>
      <c r="AP19" s="439" t="inlineStr">
        <is>
          <t>One-off release (2022 edition); no regular update unless needed.</t>
        </is>
      </c>
      <c r="AQ19" s="439" t="inlineStr">
        <is>
          <t>Yes (public). The Guide is fully disclosed to the public through  the NDRC and MIIT official websites.</t>
        </is>
      </c>
      <c r="AR19" s="439" t="inlineStr">
        <is>
          <t>N/A</t>
        </is>
      </c>
      <c r="AS19" s="439" t="inlineStr">
        <is>
          <t>No compliance monitoring</t>
        </is>
      </c>
      <c r="AT19" s="439" t="inlineStr">
        <is>
          <t>N/A. This is an advisory technical guidance document with no  compliance-monitoring regime.</t>
        </is>
      </c>
      <c r="AU19" s="439" t="inlineStr">
        <is>
          <t>No compliance enforcement</t>
        </is>
      </c>
      <c r="AV19" s="439" t="inlineStr">
        <is>
          <t>N/A. The Guide is advisory in nature with no penalties.</t>
        </is>
      </c>
      <c r="AW19" s="439" t="inlineStr">
        <is>
          <t>Other incentives or support</t>
        </is>
      </c>
      <c r="AX19" s="439" t="inlineStr">
        <is>
          <t>The four departments organise guidance interpretation and training  promotion for the Guide; guide industry associations and  professional organisations to provide technical consultation and  exchange services; encourage localities to introduce supporting  measures in light of local conditions to promote the application  of the Guide's technology pathways.</t>
        </is>
      </c>
      <c r="AY19" s="439" t="inlineStr">
        <is>
          <t>N/A (this instrument is an advisory technical guidance instrument  that promotes emission reduction indirectly by guiding  energy-intensive enterprises to benchmark energy efficiency levels  and implement energy-saving and carbon-reduction retrofits, and  has no directly quantifiable fixed greenhouse gas emission  coverage)</t>
        </is>
      </c>
      <c r="AZ19" s="439" t="inlineStr">
        <is>
          <t>N/A (this is an indirect technical guidance instrument with no  direct greenhouse gas emission coverage share)</t>
        </is>
      </c>
      <c r="BA19" s="439" t="inlineStr">
        <is>
          <t>C19; C20; C23; C24</t>
        </is>
      </c>
      <c r="BB19" s="439" t="inlineStr">
        <is>
          <t>CO2; CH4; N2O</t>
        </is>
      </c>
      <c r="BC19" s="439" t="inlineStr">
        <is>
          <t>Positive</t>
        </is>
      </c>
      <c r="BD19" s="439" t="inlineStr">
        <is>
          <t>Energy conservation; Pollution control; Industrial development</t>
        </is>
      </c>
      <c r="BE19" s="439" t="inlineStr">
        <is>
          <t>Notice of Four Departments on Issuing the Implementation Guide  for Energy-Saving and Carbon-Reduction Retrofit and Upgrade in  Key Areas of Energy-Intensive Industries (2022 Edition) (NDRC Fa  Gai Chan Ye [2022] No. 200)</t>
        </is>
      </c>
      <c r="BF19" s="439" t="inlineStr">
        <is>
          <t>https://www.ndrc.gov.cn/xwdt/tzgg/202202/t20220211_1315447_ext.html</t>
        </is>
      </c>
      <c r="BG19" s="439" t="inlineStr">
        <is>
          <t>https://www.miit.gov.cn/jgsj/jns/nyjy/art/2022/art_17b6f40586b84957b3503c78ce8584ac.html</t>
        </is>
      </c>
    </row>
    <row r="20">
      <c r="A20" s="439" t="inlineStr">
        <is>
          <t>CHNCBATGCI03S000</t>
        </is>
      </c>
      <c r="B20" s="439" t="inlineStr">
        <is>
          <t>Instrument</t>
        </is>
      </c>
      <c r="C20" s="439" t="inlineStr">
        <is>
          <t>Capacity building and public awareness</t>
        </is>
      </c>
      <c r="D20" s="439" t="inlineStr">
        <is>
          <t>Technical guidance</t>
        </is>
      </c>
      <c r="E20" s="439" t="inlineStr">
        <is>
          <t>Industry</t>
        </is>
      </c>
      <c r="F20" s="439" t="inlineStr">
        <is>
          <t>N/A</t>
        </is>
      </c>
      <c r="G20" s="439" t="inlineStr">
        <is>
          <t>工业绿色微电网建设与应用指南</t>
        </is>
      </c>
      <c r="H20" s="439" t="inlineStr">
        <is>
          <t>Industrial Green Microgrid Construction and Application Guide</t>
        </is>
      </c>
      <c r="I20" s="439" t="inlineStr">
        <is>
          <t>N/A</t>
        </is>
      </c>
      <c r="J20" s="439" t="inlineStr">
        <is>
          <t>The Industrial Green Microgrid Construction and Application Guide, jointly issued by five departments including the  Ministry of Industry and Information Technology, the National  Development and Reform Commission, the State-owned Assets  Supervision and Administration Commission of the State Council,  the State Administration for Market Regulation and the National  Energy Administration, is an information instrument that provides  technical methodologies for the construction and application of  green microgrids in the industrial sector. It aims to guide  industrial parks and enterprises to build green microgrid systems  whose core technical characteristics are renewable energy  utilisation, industrial waste heat, pressure and energy recovery,  green hydrogen coupling, new energy storage, flexible  interconnection and digital energy-carbon management. The Guide  sets out whole-process technical requirements including system  planning and design, equipment selection, construction and  implementation, operation management and grid-connected  interaction across four types of application scenarios. The  planning period is 2026-2030, with the target of building  representative industrial green microgrid demonstration  benchmarks by category by 2028 and achieving scaled promotion of  industrial green microgrids by 2030.</t>
        </is>
      </c>
      <c r="K20" s="439" t="inlineStr">
        <is>
          <t>Renewable energy development; Energy efficiency; Climate change mitigation</t>
        </is>
      </c>
      <c r="L20" s="439" t="inlineStr">
        <is>
          <t>Direct</t>
        </is>
      </c>
      <c r="M20" s="439" t="inlineStr">
        <is>
          <t>Supply-side</t>
        </is>
      </c>
      <c r="N20" s="439" t="inlineStr">
        <is>
          <t>CHN</t>
        </is>
      </c>
      <c r="O20" s="439" t="inlineStr">
        <is>
          <t>national</t>
        </is>
      </c>
      <c r="P20" s="439" t="inlineStr">
        <is>
          <t>N/A</t>
        </is>
      </c>
      <c r="Q20" s="439" t="inlineStr">
        <is>
          <t>31/12/2025</t>
        </is>
      </c>
      <c r="R20" s="439" t="inlineStr">
        <is>
          <t>09/01/2026</t>
        </is>
      </c>
      <c r="S20" s="439" t="inlineStr">
        <is>
          <t>N/A</t>
        </is>
      </c>
      <c r="T20" s="439" t="inlineStr">
        <is>
          <t>N/A</t>
        </is>
      </c>
      <c r="U20" s="439" t="inlineStr">
        <is>
          <t>N/A</t>
        </is>
      </c>
      <c r="V20" s="439">
        <f>IF(R20="","In force",IF(R20="N/A","In force",IF(TODAY()&lt;DATE(VALUE(RIGHT(R20,4)),VALUE(MID(R20,4,2)),VALUE(LEFT(R20,2))),"Scheduled",IF(S20="","In force",IF(S20="N/A","In force",IF(TODAY()&lt;DATE(VALUE(RIGHT(S20,4)),VALUE(MID(S20,4,2)),VALUE(LEFT(S20,2))),"In force","Ended"))))))</f>
        <v/>
      </c>
      <c r="W20" s="439" t="inlineStr">
        <is>
          <t>Ministry of Industry and Information Technology (Department of  Energy Conservation and Comprehensive Utilisation), National  Development and Reform Commission, State-owned Assets Supervision  and Administration Commission of the State Council, State  Administration for Market Regulation, National Energy  Administration</t>
        </is>
      </c>
      <c r="X20" s="439" t="inlineStr">
        <is>
          <t>Industrial green microgrid systems (renewable energy generation, energy storage, waste energy recovery, etc.)</t>
        </is>
      </c>
      <c r="Y20" s="439" t="inlineStr">
        <is>
          <t>N/A</t>
        </is>
      </c>
      <c r="Z20" s="439" t="inlineStr">
        <is>
          <t>The objects defined and covered by this instrument are the green  microgrid systems constructed by industrial enterprises and parks,  including distributed renewable energy generation facilities  (photovoltaic, wind power, etc.), industrial waste heat, pressure  and energy recovery and utilisation installations, green hydrogen  production and utilisation coupling facilities, new energy storage  installations (electrochemical storage, compressed air storage,  etc.), flexible interconnection and smart microgrid control  systems, and multi-energy complementary coordination and  optimisation systems.</t>
        </is>
      </c>
      <c r="AA20" s="439" t="inlineStr">
        <is>
          <t>N/A</t>
        </is>
      </c>
      <c r="AB20" s="439" t="inlineStr">
        <is>
          <t>N/A</t>
        </is>
      </c>
      <c r="AC20" s="439" t="inlineStr">
        <is>
          <t>Enterprises</t>
        </is>
      </c>
      <c r="AD20" s="439" t="inlineStr">
        <is>
          <t>Industrial enterprises, industrial park operation and management  bodies, industrial cluster management bodies and energy service  companies. Relevant entities may plan, construct and operate green  microgrids with reference to the Guide on a voluntary basis; the  Guide is advisory and recommendatory in nature and imposes no  mandatory compliance obligations.</t>
        </is>
      </c>
      <c r="AE20" s="439" t="inlineStr">
        <is>
          <t>Production</t>
        </is>
      </c>
      <c r="AF20" s="439" t="inlineStr">
        <is>
          <t>The regulated activity guided and governed by this instrument is  the energy supply, conversion, storage and consumption activities  in the production and operation processes of industrial enterprises.  By providing whole-process technical requirements and methodologies  for green microgrids, the Guide leads enterprises and parks to  build new energy supply systems integrating renewable energy  utilisation, waste energy recovery, energy storage and intelligent  control, substituting part of the fossil-fuel electricity with  distributed renewable energy, increasing the share of clean energy  consumption and reducing the carbon emission intensity per unit  of product.</t>
        </is>
      </c>
      <c r="AG20" s="439" t="inlineStr">
        <is>
          <t>N/A</t>
        </is>
      </c>
      <c r="AH20" s="439" t="inlineStr">
        <is>
          <t>N/A</t>
        </is>
      </c>
      <c r="AI20" s="439" t="inlineStr">
        <is>
          <t>N/A</t>
        </is>
      </c>
      <c r="AJ20" s="439" t="inlineStr">
        <is>
          <t>1) Industrial green microgrid construction and application  should make full use of renewable energy such as solar and wind,  industrial waste heat, pressure and energy, and other clean  energy resources; 2) System design should comprehensively  consider renewable energy generation, energy storage deployment,  waste energy recovery, flexible interconnection and  multi-energy complementary coordinated optimisation; 3) Microgrids  should be capable of both grid-connected operation and off-grid/ islanded operation to meet power supply safety and reliability  requirements; 4) The Guide is recommendatory and advisory, and  industrial enterprises and parks may on a voluntary basis select  appropriate construction and application models according to their  own conditions, with no mandatory compliance obligations;  5) Microgrid digital energy-carbon management and carbon emission  accounting are encouraged.</t>
        </is>
      </c>
      <c r="AK20" s="439" t="inlineStr">
        <is>
          <t>N/A</t>
        </is>
      </c>
      <c r="AL20" s="439" t="inlineStr">
        <is>
          <t>N/A</t>
        </is>
      </c>
      <c r="AM20" s="439" t="inlineStr">
        <is>
          <t>Linked with the renewable electricity consumption responsibility  weight regime: industrial green microgrids can help electricity  consuming enterprises increase their share of renewable energy  consumption. Linked with the green certificate and green  electricity trading market: the self-generated and self-consumed  renewable energy portion of microgrids may apply for green  certificates. Linked with the carbon emission trading market:  microgrids reduce a company's indirect emissions from purchased  electricity, affecting its carbon emission accounting and  allowance requirements.</t>
        </is>
      </c>
      <c r="AN20" s="439" t="inlineStr">
        <is>
          <t>The Ministry of Industry and Information Technology (Department  of Energy Conservation and Comprehensive Utilisation), together  with the National Development and Reform Commission, the  State-owned Assets Supervision and Administration Commission of  the State Council, the State Administration for Market Regulation  and the National Energy Administration, is responsible for the  research, formulation and release of the Guide.</t>
        </is>
      </c>
      <c r="AO20" s="439" t="inlineStr">
        <is>
          <t>The five departments jointly release the Guide through a notice  and their official websites, making it publicly available to  society.</t>
        </is>
      </c>
      <c r="AP20" s="439" t="inlineStr">
        <is>
          <t>One-off release (2026-2030 planning period); no regular update  unless needed.</t>
        </is>
      </c>
      <c r="AQ20" s="439" t="inlineStr">
        <is>
          <t>Yes (public). The Guide is fully disclosed to the public through  the MIIT official website and other channels.</t>
        </is>
      </c>
      <c r="AR20" s="439" t="inlineStr">
        <is>
          <t>N/A</t>
        </is>
      </c>
      <c r="AS20" s="439" t="inlineStr">
        <is>
          <t>No compliance monitoring</t>
        </is>
      </c>
      <c r="AT20" s="439" t="inlineStr">
        <is>
          <t>N/A. This is an advisory technical guidance document with no  compliance-monitoring regime.</t>
        </is>
      </c>
      <c r="AU20" s="439" t="inlineStr">
        <is>
          <t>No compliance enforcement</t>
        </is>
      </c>
      <c r="AV20" s="439" t="inlineStr">
        <is>
          <t>N/A. The Guide is advisory and recommendatory with no penalties.</t>
        </is>
      </c>
      <c r="AW20" s="439" t="inlineStr">
        <is>
          <t>Other incentives or support</t>
        </is>
      </c>
      <c r="AX20" s="439" t="inlineStr">
        <is>
          <t>The five departments organise guidance interpretation and training  promotion for the Guide; guide local relevant authorities to  organise industrial green microgrid pilot demonstrations and  promotion applications in light of local conditions; encourage  industry associations, research institutions and technical service  enterprises to provide technical support and system solutions.</t>
        </is>
      </c>
      <c r="AY20" s="439" t="inlineStr">
        <is>
          <t>N/A (this instrument is an advisory technical guidance instrument  that promotes emission reduction indirectly by guiding enterprises  and parks to build green microgrid systems, and has no directly  quantifiable fixed greenhouse gas emission coverage)</t>
        </is>
      </c>
      <c r="AZ20" s="439" t="inlineStr">
        <is>
          <t>N/A (this is an indirect technical guidance instrument with no  direct greenhouse gas emission coverage share)</t>
        </is>
      </c>
      <c r="BA20" s="439" t="inlineStr">
        <is>
          <t>C10; C11; C12; C13; C14; C15; C16; C17; C18; C19; C20; C21; C22; C23; C24; C25; C26; C27; C28; C29; C30; C31; C32; C33</t>
        </is>
      </c>
      <c r="BB20" s="439" t="inlineStr">
        <is>
          <t>CO2; CH4; N2O</t>
        </is>
      </c>
      <c r="BC20" s="439" t="inlineStr">
        <is>
          <t>Positive</t>
        </is>
      </c>
      <c r="BD20" s="439" t="inlineStr">
        <is>
          <t>Renewable energy development; Energy conservation; Energy security; Pollution control</t>
        </is>
      </c>
      <c r="BE20" s="439" t="inlineStr">
        <is>
          <t>Notice of the General Offices of the Ministry of Industry and  Information Technology, the National Development and Reform  Commission, the State-owned Assets Supervision and Administration  Commission of the State Council, the State Administration for  Market Regulation and the General Affairs Department of the  National Energy Administration on Issuing the Industrial Green  Microgrid Construction and Application Guide (2026-2030) (MIIT  General Office Joint Jie [2025] No. 77)</t>
        </is>
      </c>
      <c r="BF20" s="439" t="inlineStr">
        <is>
          <t>https://www.miit.gov.cn/zwgk/zcwj/wjfb/tz/art/2026/art_44c5364d80b748e4b797bc115388c6aa.html</t>
        </is>
      </c>
      <c r="BG20" s="439" t="inlineStr">
        <is>
          <t>https://www.miit.gov.cn/jgsj/jns/nyjy/art/2026/art_3ef4f0f5b8d54fab92e87517355fb0e1.html</t>
        </is>
      </c>
    </row>
    <row r="21">
      <c r="A21" s="439" t="inlineStr">
        <is>
          <t>CHNCBATGCI04S000</t>
        </is>
      </c>
      <c r="B21" s="439" t="inlineStr">
        <is>
          <t>Instrument</t>
        </is>
      </c>
      <c r="C21" s="439" t="inlineStr">
        <is>
          <t>Capacity building and public awareness</t>
        </is>
      </c>
      <c r="D21" s="439" t="inlineStr">
        <is>
          <t>Technical guidance</t>
        </is>
      </c>
      <c r="E21" s="439" t="inlineStr">
        <is>
          <t>AFOLU</t>
        </is>
      </c>
      <c r="F21" s="439" t="inlineStr">
        <is>
          <t>N/A</t>
        </is>
      </c>
      <c r="G21" s="439" t="inlineStr">
        <is>
          <t>农业绿色发展技术导则（2018—2030年）</t>
        </is>
      </c>
      <c r="H21" s="439" t="inlineStr">
        <is>
          <t>Agricultural Green Development Technical Guidance (2018-2030)</t>
        </is>
      </c>
      <c r="I21" s="439" t="inlineStr">
        <is>
          <t>N/A</t>
        </is>
      </c>
      <c r="J21" s="439" t="inlineStr">
        <is>
          <t>The Agricultural Green Development Technical Guidance (2018-2030), issued by the Ministry of Agriculture and Rural Affairs, is an information instrument that provides the agricultural sector with the development direction and implementation pathways for green production technologies, aiming to comprehensively build an efficient, safe, low-carbon, circular, smart and integrated agricultural green development technology system. The Guidance takes green inputs, cost-saving and efficiency-enhancing technologies, eco-circular models, and green standards as its main lines of advance and sets out seven major tasks: developing green inputs; researching and developing green production technologies; developing green post-production value-added technologies; innovating green and low-carbon cropping and livestock structures and technology models; integrated green village development technologies and models; strengthening fundamental research on agricultural green development; and improving the green standards system. The Guidance is advanced in three tiers: key R&amp;D, integrated demonstration, and scaled promotion, covering the full chain from basic research to field application. The planning period is 2018-2030.</t>
        </is>
      </c>
      <c r="K21" s="439" t="inlineStr">
        <is>
          <t>Food safety; Climate change mitigation; Resource conservation; Circular economy; Ecological protection</t>
        </is>
      </c>
      <c r="L21" s="439" t="inlineStr">
        <is>
          <t>Direct</t>
        </is>
      </c>
      <c r="M21" s="439" t="inlineStr">
        <is>
          <t>Supply-side</t>
        </is>
      </c>
      <c r="N21" s="439" t="inlineStr">
        <is>
          <t>CHN</t>
        </is>
      </c>
      <c r="O21" s="439" t="inlineStr">
        <is>
          <t>national</t>
        </is>
      </c>
      <c r="P21" s="439" t="inlineStr">
        <is>
          <t>N/A</t>
        </is>
      </c>
      <c r="Q21" s="439" t="inlineStr">
        <is>
          <t>02/07/2018</t>
        </is>
      </c>
      <c r="R21" s="439" t="inlineStr">
        <is>
          <t>02/07/2018</t>
        </is>
      </c>
      <c r="S21" s="439" t="inlineStr">
        <is>
          <t>N/A</t>
        </is>
      </c>
      <c r="T21" s="439" t="inlineStr">
        <is>
          <t>N/A</t>
        </is>
      </c>
      <c r="U21" s="439" t="inlineStr">
        <is>
          <t>N/A</t>
        </is>
      </c>
      <c r="V21" s="439">
        <f>IF(R21="","In force",IF(R21="N/A","In force",IF(TODAY()&lt;DATE(VALUE(RIGHT(R21,4)),VALUE(MID(R21,4,2)),VALUE(LEFT(R21,2))),"Scheduled",IF(S21="","In force",IF(S21="N/A","In force",IF(TODAY()&lt;DATE(VALUE(RIGHT(S21,4)),VALUE(MID(S21,4,2)),VALUE(LEFT(S21,2))),"In force","Ended"))))))</f>
        <v/>
      </c>
      <c r="W21" s="439" t="inlineStr">
        <is>
          <t>Ministry of Agriculture and Rural Affairs (Department of Science, Technology and Education)</t>
        </is>
      </c>
      <c r="X21" s="439" t="inlineStr">
        <is>
          <t>Agricultural technologies (information/knowledge)</t>
        </is>
      </c>
      <c r="Y21" s="439" t="inlineStr">
        <is>
          <t>New</t>
        </is>
      </c>
      <c r="Z21" s="439" t="inlineStr">
        <is>
          <t>The object defined and covered by this instrument is the technology system for agricultural green development, including agricultural technologies, processes and equipment in fields such as green inputs, green production technologies, green post-production value-added technologies, and green and low-carbon cropping and livestock structures and technology models. The Guidance is advisory in nature and does not directly regulate physical emission assets.</t>
        </is>
      </c>
      <c r="AA21" s="439" t="inlineStr">
        <is>
          <t>N/A</t>
        </is>
      </c>
      <c r="AB21" s="439" t="inlineStr">
        <is>
          <t>N/A</t>
        </is>
      </c>
      <c r="AC21" s="439" t="inlineStr">
        <is>
          <t>Enterprises</t>
        </is>
      </c>
      <c r="AD21" s="439" t="inlineStr">
        <is>
          <t>Agricultural enterprises and agricultural production and operation entities (including crop farming, livestock and aquaculture), as well as agricultural research institutions and agricultural technology extension agencies. Entities may voluntarily conduct green agriculture technology R&amp;D, integrated demonstration and scaled promotion by reference to the Guidance, which is advisory and voluntary in nature, with no mandatory compliance obligations.</t>
        </is>
      </c>
      <c r="AE21" s="439" t="inlineStr">
        <is>
          <t>Production</t>
        </is>
      </c>
      <c r="AF21" s="439" t="inlineStr">
        <is>
          <t>The Guidance covers the full chain of agricultural green production activities, including green input development, green production technology R&amp;D and application, green post-production value-added technology application, innovation in green and low-carbon cropping and livestock structures and technology models, integrated green village development technology and model application, and fundamental research on agricultural green development. It spans the full process from basic research and technology R&amp;D to field demonstration and promotion.</t>
        </is>
      </c>
      <c r="AG21" s="439" t="inlineStr">
        <is>
          <t>N/A</t>
        </is>
      </c>
      <c r="AH21" s="439" t="inlineStr">
        <is>
          <t>N/A</t>
        </is>
      </c>
      <c r="AI21" s="439" t="inlineStr">
        <is>
          <t>N/A</t>
        </is>
      </c>
      <c r="AJ21" s="439" t="inlineStr">
        <is>
          <t>1) Advance the construction of the agricultural green development technology system around the four main lines of advance of green inputs, cost-saving and efficiency-enhancing technologies, eco-circular models and green standards; 2) Advance implementation in three tiers: key R&amp;D, integrated demonstration and scaled promotion; 3) 2030 main targets: raise the effective utilisation coefficient of farmland irrigation water to above 0.6; reduce agricultural-source nitrogen and phosphorus pollutant discharges by more than 30% and 40% respectively; reduce water consumption at source in aquaculture by more than 20%; reduce energy consumption per unit output value of agricultural product processing by more than 20%; reduce GHG emission intensity per unit of agricultural value added by more than 30%; 4) The Guidance is advisory and voluntary in nature, with no mandatory compliance obligations or penalties.</t>
        </is>
      </c>
      <c r="AK21" s="439" t="inlineStr">
        <is>
          <t>N/A</t>
        </is>
      </c>
      <c r="AL21" s="439" t="inlineStr">
        <is>
          <t>N/A</t>
        </is>
      </c>
      <c r="AM21" s="439" t="inlineStr">
        <is>
          <t>Forms synergies with related policies on agricultural non-point source pollution control, cropland quality protection, fertiliser and pesticide reduction and efficiency improvement, and livestock manure resource utilisation; provides a technical foundation for agricultural green development-related standardisation work.</t>
        </is>
      </c>
      <c r="AN21" s="439" t="inlineStr">
        <is>
          <t>The Department of Science, Technology and Education of the Ministry of Agriculture and Rural Affairs is responsible for organising the research, compilation and issuance of the Guidance.</t>
        </is>
      </c>
      <c r="AO21" s="439" t="inlineStr">
        <is>
          <t>The Ministry of Agriculture and Rural Affairs publicly issued the Guidance via notice and government portal (public release by government).</t>
        </is>
      </c>
      <c r="AP21" s="439" t="inlineStr">
        <is>
          <t>Medium- to long-term plan (2018-2030), revised and updated on an ad hoc basis.</t>
        </is>
      </c>
      <c r="AQ21" s="439" t="inlineStr">
        <is>
          <t>Yes (public). The Guidance is publicly available in full text via government portals.</t>
        </is>
      </c>
      <c r="AR21" s="439" t="inlineStr">
        <is>
          <t>N/A</t>
        </is>
      </c>
      <c r="AS21" s="439" t="inlineStr">
        <is>
          <t>No compliance monitoring</t>
        </is>
      </c>
      <c r="AT21" s="439" t="inlineStr">
        <is>
          <t>N/A</t>
        </is>
      </c>
      <c r="AU21" s="439" t="inlineStr">
        <is>
          <t>No compliance enforcement</t>
        </is>
      </c>
      <c r="AV21" s="439" t="inlineStr">
        <is>
          <t>N/A</t>
        </is>
      </c>
      <c r="AW21" s="439" t="inlineStr">
        <is>
          <t>Other incentives or support</t>
        </is>
      </c>
      <c r="AX21" s="439" t="inlineStr">
        <is>
          <t>The Ministry of Agriculture and Rural Affairs organised interpretation and dissemination of the Guidance; technical training, demonstration promotion and experience exchange were conducted through the agricultural technology extension system and agricultural research institutes; local agricultural departments and operating entities were guided to implement the technology directions set out in the Guidance.</t>
        </is>
      </c>
      <c r="AY21" s="439" t="inlineStr">
        <is>
          <t>N/A (this instrument is a technical guidance; it indirectly supports agricultural GHG emission reductions by guiding the R&amp;D and application of green agricultural production technologies and has no directly quantifiable emission coverage)</t>
        </is>
      </c>
      <c r="AZ21" s="439" t="inlineStr">
        <is>
          <t>N/A (this instrument is an indirect technical guidance instrument with no direct GHG emission coverage share)</t>
        </is>
      </c>
      <c r="BA21" s="439" t="inlineStr">
        <is>
          <t>A01</t>
        </is>
      </c>
      <c r="BB21" s="439" t="inlineStr">
        <is>
          <t>CO2; CH4; N2O</t>
        </is>
      </c>
      <c r="BC21" s="439" t="inlineStr">
        <is>
          <t>Positive</t>
        </is>
      </c>
      <c r="BD21" s="439" t="inlineStr">
        <is>
          <t>Pollution control; Resource conservation; Circular economy; Ecological protection; Food safety</t>
        </is>
      </c>
      <c r="BE21" s="439" t="inlineStr">
        <is>
          <t>Notice of the Ministry of Agriculture and Rural Affairs on Issuing the Agricultural Green Development Technical Guidance (2018-2030) (N.K.J.F. [2018] No. 3)</t>
        </is>
      </c>
      <c r="BF21" s="439" t="inlineStr">
        <is>
          <t>https://www.gov.cn/zhengce/zhengceku/2018-12/31/content_5445929.htm</t>
        </is>
      </c>
      <c r="BG21" s="439" t="inlineStr">
        <is>
          <t>https://www.moa.gov.cn/gk/zcjd/201904/t20190418_6184810.htm</t>
        </is>
      </c>
    </row>
    <row r="22">
      <c r="A22" s="439" t="inlineStr">
        <is>
          <t>CHNCBATGCI06S000</t>
        </is>
      </c>
      <c r="B22" s="439" t="inlineStr">
        <is>
          <t>Instrument</t>
        </is>
      </c>
      <c r="C22" s="439" t="inlineStr">
        <is>
          <t>Capacity building and public awareness</t>
        </is>
      </c>
      <c r="D22" s="439" t="inlineStr">
        <is>
          <t>Technical guidance</t>
        </is>
      </c>
      <c r="E22" s="439" t="inlineStr">
        <is>
          <t>Industry</t>
        </is>
      </c>
      <c r="F22" s="439" t="inlineStr">
        <is>
          <t>Automobiles; Engineering machinery; Machine tools; Bearings; Wind power equipment; Hydrogen energy equipment; Photovoltaics; Lithium batteries; Household appliances; Packaging; Cleaning products; Textiles; Biomanufacturing; Methanol; Tyres</t>
        </is>
      </c>
      <c r="G22" s="439" t="inlineStr">
        <is>
          <t>工业产品绿色设计指南</t>
        </is>
      </c>
      <c r="H22" s="439" t="inlineStr">
        <is>
          <t>Industrial Product Green Design Guide</t>
        </is>
      </c>
      <c r="I22" s="439" t="inlineStr">
        <is>
          <t>N/A</t>
        </is>
      </c>
      <c r="J22" s="439" t="inlineStr">
        <is>
          <t>The Industrial Product Green Design Guide, jointly issued by five departments including the Ministry of Industry and Information Technology, the National Development and Reform Commission, the Ministry of Education, the Ministry of Ecology and Environment and the State Administration for Market Regulation, is an information instrument that provides industrial enterprises with methods and technical pathways for green product design. It aims to systematically summarise experience from earlier pilot demonstrations (451 industrial product green design demonstration enterprises cumulatively cultivated) and shift industrial product green design work from demonstration to full-scale promotion. The Guide sets out 11 green design priority directions: long-life design, non-toxic design, lightweight design, energy-saving design, water-saving design, material-saving design, noise-reduction design, space-saving design, easy-recycling and regeneration design, reusable design, and zero-carbon design. It covers 15 key industries including automobiles, engineering machinery, machine tools, bearings, wind power equipment, hydrogen energy equipment, photovoltaics, lithium batteries, household appliances, packaging, cleaning products, textiles, biomanufacturing, methanol and tyres, providing 126 operable green design solutions. It also puts forward six implementation pathways.</t>
        </is>
      </c>
      <c r="K22" s="439" t="inlineStr">
        <is>
          <t>Resource conservation; Pollution control; Climate change mitigation</t>
        </is>
      </c>
      <c r="L22" s="439" t="inlineStr">
        <is>
          <t>Direct</t>
        </is>
      </c>
      <c r="M22" s="439" t="inlineStr">
        <is>
          <t>Supply-side</t>
        </is>
      </c>
      <c r="N22" s="439" t="inlineStr">
        <is>
          <t>CHN</t>
        </is>
      </c>
      <c r="O22" s="439" t="inlineStr">
        <is>
          <t>national</t>
        </is>
      </c>
      <c r="P22" s="439" t="inlineStr">
        <is>
          <t>N/A</t>
        </is>
      </c>
      <c r="Q22" s="439" t="inlineStr">
        <is>
          <t>01/04/2026</t>
        </is>
      </c>
      <c r="R22" s="439" t="inlineStr">
        <is>
          <t>01/04/2026</t>
        </is>
      </c>
      <c r="S22" s="439" t="inlineStr">
        <is>
          <t>N/A</t>
        </is>
      </c>
      <c r="T22" s="439" t="inlineStr">
        <is>
          <t>N/A</t>
        </is>
      </c>
      <c r="U22" s="439" t="inlineStr">
        <is>
          <t>N/A</t>
        </is>
      </c>
      <c r="V22" s="439">
        <f>IF(R22="","In force",IF(R22="N/A","In force",IF(TODAY()&lt;DATE(VALUE(RIGHT(R22,4)),VALUE(MID(R22,4,2)),VALUE(LEFT(R22,2))),"Scheduled",IF(S22="","In force",IF(S22="N/A","In force",IF(TODAY()&lt;DATE(VALUE(RIGHT(S22,4)),VALUE(MID(S22,4,2)),VALUE(LEFT(S22,2))),"In force","Ended"))))))</f>
        <v/>
      </c>
      <c r="W22" s="439" t="inlineStr">
        <is>
          <t>Ministry of Industry and Information Technology (Department of Energy Conservation and Comprehensive Utilisation); National Development and Reform Commission; Ministry of Education; Ministry of Ecology and Environment; State Administration for Market Regulation</t>
        </is>
      </c>
      <c r="X22" s="439" t="inlineStr">
        <is>
          <t>Industrial products (design stage)</t>
        </is>
      </c>
      <c r="Y22" s="439" t="inlineStr">
        <is>
          <t>New</t>
        </is>
      </c>
      <c r="Z22" s="439" t="inlineStr">
        <is>
          <t>The object defined and covered by this instrument is the green design methods and technical pathways for industrial products, covering product design activities in 15 key industries including automobiles, engineering machinery, machine tools, bearings, wind power equipment, hydrogen energy equipment, photovoltaics and lithium batteries. The Guide is advisory and voluntary in nature and does not directly regulate physical emission assets.</t>
        </is>
      </c>
      <c r="AA22" s="439" t="inlineStr">
        <is>
          <t>N/A</t>
        </is>
      </c>
      <c r="AB22" s="439" t="inlineStr">
        <is>
          <t>N/A</t>
        </is>
      </c>
      <c r="AC22" s="439" t="inlineStr">
        <is>
          <t>Enterprises</t>
        </is>
      </c>
      <c r="AD22" s="439" t="inlineStr">
        <is>
          <t>Industrial enterprises (particularly manufacturing product design and production enterprises); green design solution providers; relevant industry associations and standardisation bodies. Enterprises may voluntarily carry out green design by reference to the Guide, which is advisory and voluntary in nature with no mandatory compliance obligations.</t>
        </is>
      </c>
      <c r="AE22" s="439" t="inlineStr">
        <is>
          <t>Research and development</t>
        </is>
      </c>
      <c r="AF22" s="439" t="inlineStr">
        <is>
          <t>The Guide covers the greening of activities in the design stage of industrial products, including 11 green product design directions: long-life design, non-toxic design, lightweight design, energy-saving design, water-saving design, material-saving design, noise-reduction design, space-saving design, easy-recycling and regeneration design, reusable design, and zero-carbon design. Approximately 80% of resource consumption and environmental impacts over a product's life cycle are determined at the design stage; the Guide promotes full-life-cycle greening of industrial products from the design source.</t>
        </is>
      </c>
      <c r="AG22" s="439" t="inlineStr">
        <is>
          <t>N/A</t>
        </is>
      </c>
      <c r="AH22" s="439" t="inlineStr">
        <is>
          <t>N/A</t>
        </is>
      </c>
      <c r="AI22" s="439" t="inlineStr">
        <is>
          <t>N/A</t>
        </is>
      </c>
      <c r="AJ22" s="439" t="inlineStr">
        <is>
          <t>1) Systematically advance green design of industrial products around 11 green design directions; 2) Cover 15 key industries, providing 126 operable green design solutions; 3) Advance implementation through six major pathways: developing green design solutions, promoting AI + green design, developing green design standards, promoting flagship green design products, enhancing green design talent cultivation, and deepening international exchange and cooperation; 4) The Guide is advisory and voluntary in nature with no mandatory compliance obligations or penalties.</t>
        </is>
      </c>
      <c r="AK22" s="439" t="inlineStr">
        <is>
          <t>N/A</t>
        </is>
      </c>
      <c r="AL22" s="439" t="inlineStr">
        <is>
          <t>N/A</t>
        </is>
      </c>
      <c r="AM22" s="439" t="inlineStr">
        <is>
          <t>Forms synergies with policies on green factory gradient cultivation, green supply chain management, green product certification and green public procurement; provides a foundation for the development of standards such as the General Principles of Green Design of Industrial Products; connects with international green design cooperation mechanisms.</t>
        </is>
      </c>
      <c r="AN22" s="439" t="inlineStr">
        <is>
          <t>The Ministry of Industry and Information Technology (Department of Energy Conservation and Comprehensive Utilisation), together with the National Development and Reform Commission, the Ministry of Education, the Ministry of Ecology and Environment and the State Administration for Market Regulation, jointly organised the research, compilation and issuance of the Guide.</t>
        </is>
      </c>
      <c r="AO22" s="439" t="inlineStr">
        <is>
          <t>The five departments jointly publicly issued the Guide via notice and government portals (public release by government).</t>
        </is>
      </c>
      <c r="AP22" s="439" t="inlineStr">
        <is>
          <t>Revised and updated on an ad hoc basis (e.g., 2026 edition).</t>
        </is>
      </c>
      <c r="AQ22" s="439" t="inlineStr">
        <is>
          <t>Yes (public). The Guide is publicly available in full text via the portals of MIIT and other competent departments.</t>
        </is>
      </c>
      <c r="AR22" s="439" t="inlineStr">
        <is>
          <t>N/A</t>
        </is>
      </c>
      <c r="AS22" s="439" t="inlineStr">
        <is>
          <t>No compliance monitoring</t>
        </is>
      </c>
      <c r="AT22" s="439" t="inlineStr">
        <is>
          <t>N/A</t>
        </is>
      </c>
      <c r="AU22" s="439" t="inlineStr">
        <is>
          <t>No compliance enforcement</t>
        </is>
      </c>
      <c r="AV22" s="439" t="inlineStr">
        <is>
          <t>N/A</t>
        </is>
      </c>
      <c r="AW22" s="439" t="inlineStr">
        <is>
          <t>Other incentives or support</t>
        </is>
      </c>
      <c r="AX22" s="439" t="inlineStr">
        <is>
          <t>The five departments organised interpretation and dissemination of the Guide; green design training, technical exchange and benchmark case promotion were conducted through industry associations and standardisation bodies; the cultivation of green design solution providers and the promotion of flagship products were guided.</t>
        </is>
      </c>
      <c r="AY22" s="439" t="inlineStr">
        <is>
          <t>N/A (this instrument is a technical guide; it indirectly reduces product full-life-cycle GHG emissions by guiding enterprises to implement green design from the design source and has no directly quantifiable emission coverage)</t>
        </is>
      </c>
      <c r="AZ22" s="439" t="inlineStr">
        <is>
          <t>N/A (this instrument is an indirect technical guidance instrument with no direct GHG emission coverage share)</t>
        </is>
      </c>
      <c r="BA22" s="439" t="inlineStr">
        <is>
          <t>C13; C17; C20; C21; C22; C27; C28; C29</t>
        </is>
      </c>
      <c r="BB22" s="439" t="inlineStr">
        <is>
          <t>CO2; CH4; N2O</t>
        </is>
      </c>
      <c r="BC22" s="439" t="inlineStr">
        <is>
          <t>Positive</t>
        </is>
      </c>
      <c r="BD22" s="439" t="inlineStr">
        <is>
          <t>Industrial development; Technological innovation; Resource conservation; Circular economy; Pollution control</t>
        </is>
      </c>
      <c r="BE22" s="439" t="inlineStr">
        <is>
          <t>Notice of Five Departments Including the Ministry of Industry and Information Technology on Issuing the Industrial Product Green Design Guide (2026 Edition) (G.X.T.L.J. [2026] No. 15)</t>
        </is>
      </c>
      <c r="BF22" s="439" t="inlineStr">
        <is>
          <t>https://www.miit.gov.cn/zwgk/zcwj/wjfb/tz/art/2026/art_0e02aa4c9dfe40c0ae322af3c185eed6.html</t>
        </is>
      </c>
      <c r="BG22" s="439" t="inlineStr">
        <is>
          <t>https://www.miit.gov.cn/jgsj/jns/lszz/art/2026/art_a240711299e045b284c4bff34f13450e.html</t>
        </is>
      </c>
    </row>
    <row r="23">
      <c r="A23" s="439" t="inlineStr">
        <is>
          <t>CHNCBATPCI01S000</t>
        </is>
      </c>
      <c r="B23" s="439" t="inlineStr">
        <is>
          <t>Instrument</t>
        </is>
      </c>
      <c r="C23" s="439" t="inlineStr">
        <is>
          <t>Capacity building and public awareness</t>
        </is>
      </c>
      <c r="D23" s="439" t="inlineStr">
        <is>
          <t>Technology promotion catalogue</t>
        </is>
      </c>
      <c r="E23" s="439" t="inlineStr">
        <is>
          <t>Industry</t>
        </is>
      </c>
      <c r="F23" s="439" t="inlineStr">
        <is>
          <t>N/A</t>
        </is>
      </c>
      <c r="G23" s="439" t="inlineStr">
        <is>
          <t>国家工业和信息化领域节能降碳技术装备推荐目录</t>
        </is>
      </c>
      <c r="H23" s="439" t="inlineStr">
        <is>
          <t>National Catalogue of Recommended Energy-Saving and Carbon-Reduction Technologies and Equipment for the Industry and Information Technology Sector</t>
        </is>
      </c>
      <c r="I23" s="439" t="inlineStr">
        <is>
          <t>N/A</t>
        </is>
      </c>
      <c r="J23" s="439" t="inlineStr">
        <is>
          <t>The National Catalogue of Recommended Energy-Saving and Carbon-Reduction Technologies and Equipment for the Industry and Information Technology Sector is a technology-promotion information instrument issued by the Ministry of Industry and Information Technology (MIIT). By selecting and publicly recommending advanced applicable energy-saving and carbon-reduction technologies and equipment, it disseminates information on advanced technologies and guides industrial enterprises to adopt high-efficiency, low-carbon technologies and equipment. The catalogue targets key industrial sectors such as steel, non-ferrous metals, building materials, petrochemicals and chemicals, machinery and electronics, and covers technologies and equipment for process-industry energy saving, efficiency improvement of key energy-using equipment (industrial boilers, motors, transformers, etc.), waste-heat and waste-pressure utilisation, and data-centre energy saving. MIIT determines the list of selected technologies and equipment through open solicitation, expert review and public notice, and issues the catalogue. The catalogue's origin traces to the 2017 National Catalogue of Recommended Industrial Energy-Saving Technologies and Equipment (MIIT Announcement No. 50 of 2017, previously the recommended catalogue of energy-saving electromechanical equipment/products); it was renamed the National Catalogue of Recommended Industrial Energy-Saving Technologies and Equipment in 2022 (Announcement No. 29 of 2022), and first issued as the National Catalogue of Recommended Energy-Saving and Carbon-Reduction Technologies and Equipment for the Industry and Information Technology Sector (2024 Edition) (MIIT Announcement No. 8 of 2024), expanding the scope from energy saving to energy saving and carbon reduction. The current version is the 2025 Edition (MIIT Announcement No. 37 of 2025), revised to implement the Action Plan for Green and Low-Carbon Development of Manufacturing (2025-2027) (General Office of the State Council Document No. 21 of 2025). Technologies and equipment included in the catalogue serve as an important reference for industrial enterprises' energy-saving and carbon-reduction retrofits, policy support and promotion and application.</t>
        </is>
      </c>
      <c r="K23" s="439" t="inlineStr">
        <is>
          <t>Energy conservation; Technological innovation; Climate change mitigation</t>
        </is>
      </c>
      <c r="L23" s="439" t="inlineStr">
        <is>
          <t>Direct</t>
        </is>
      </c>
      <c r="M23" s="439" t="inlineStr">
        <is>
          <t>Supply-side</t>
        </is>
      </c>
      <c r="N23" s="439" t="inlineStr">
        <is>
          <t>CHN</t>
        </is>
      </c>
      <c r="O23" s="439" t="inlineStr">
        <is>
          <t>national</t>
        </is>
      </c>
      <c r="P23" s="439" t="inlineStr">
        <is>
          <t>N/A</t>
        </is>
      </c>
      <c r="Q23" s="439" t="inlineStr">
        <is>
          <t>10/11/2017</t>
        </is>
      </c>
      <c r="R23" s="439" t="inlineStr">
        <is>
          <t>10/11/2017</t>
        </is>
      </c>
      <c r="S23" s="439" t="inlineStr">
        <is>
          <t>N/A</t>
        </is>
      </c>
      <c r="T23" s="439" t="inlineStr">
        <is>
          <t>08/12/2025</t>
        </is>
      </c>
      <c r="U23" s="439" t="inlineStr">
        <is>
          <t>The catalogue's origin traces to 10 November 2017, the National Catalogue of Recommended Industrial Energy-Saving Technologies and Equipment (MIIT Announcement No. 50 of 2017, whose predecessor was the recommended catalogue of energy-saving electromechanical equipment/products). It was subsequently updated annually or biennially (2017, 2018, 2020, 2022 editions). In 2022 the National Catalogue of Recommended Industrial Energy-Saving Technologies and Equipment (Announcement No. 29 of 2022) was issued. On 16 May 2024 it was first issued as the National Catalogue of Recommended Energy-Saving and Carbon-Reduction Technologies and Equipment for the Industry and Information Technology Sector (2024 Edition) (MIIT Announcement No. 8 of 2024), expanding the promotion scope from industrial energy saving to energy saving and carbon reduction in the industry and information technology sector. On 8 December 2025 the 2025 Edition (MIIT Announcement No. 37 of 2025, issued 8 December 2025, released 15 December 2025) was revised and released to implement the Action Plan for Green and Low-Carbon Development of Manufacturing (2025-2027) (General Office of the State Council Document No. 21 of 2025), accelerating the promotion of advanced energy-saving and carbon-reduction technologies and large-scale equipment upgrading in key sectors, and further adjusting and refining the selection scope and criteria for technologies and equipment.</t>
        </is>
      </c>
      <c r="V23" s="439">
        <f>IF(R23="","In force",IF(R23="N/A","In force",IF(TODAY()&lt;DATE(VALUE(RIGHT(R23,4)),VALUE(MID(R23,4,2)),VALUE(LEFT(R23,2))),"Scheduled",IF(S23="","In force",IF(S23="N/A","In force",IF(TODAY()&lt;DATE(VALUE(RIGHT(S23,4)),VALUE(MID(S23,4,2)),VALUE(LEFT(S23,2))),"In force","Ended"))))))</f>
        <v/>
      </c>
      <c r="W23" s="439" t="inlineStr">
        <is>
          <t>Ministry of Industry and Information Technology (Department of Energy Conservation and Comprehensive Utilisation)</t>
        </is>
      </c>
      <c r="X23" s="439" t="inlineStr">
        <is>
          <t>Energy-saving and carbon-reduction technologies and equipment (R&amp;D and promotion outputs)</t>
        </is>
      </c>
      <c r="Y23" s="439" t="inlineStr">
        <is>
          <t>N/A</t>
        </is>
      </c>
      <c r="Z23" s="439" t="inlineStr">
        <is>
          <t>This instrument is a technology-promotion catalogue; the objects promoted are advanced applicable energy-saving and carbon-reduction technologies and equipment in the industry and information technology sector (covering process-industry energy saving, efficiency improvement of key energy-using equipment, waste-heat and waste-pressure utilisation, data-centre energy saving, etc.). It does not directly regulate physical emission assets.</t>
        </is>
      </c>
      <c r="AA23" s="439" t="inlineStr">
        <is>
          <t>N/A</t>
        </is>
      </c>
      <c r="AB23" s="439" t="inlineStr">
        <is>
          <t>N/A</t>
        </is>
      </c>
      <c r="AC23" s="439" t="inlineStr">
        <is>
          <t>Firms</t>
        </is>
      </c>
      <c r="AD23" s="439" t="inlineStr">
        <is>
          <t>The technology/equipment R&amp;D and manufacturing enterprises (the supply side that applies for inclusion in the catalogue) and the industrial enterprises that adopt the recommended technologies and equipment (the demand side). Enterprises voluntarily apply for their technologies and equipment to be selected; applicants are responsible for the truthfulness of the materials submitted. Industrial enterprises may voluntarily refer to the catalogue when choosing energy-saving and carbon-reduction technologies and equipment; neither inclusion nor use carries mandatory obligations.</t>
        </is>
      </c>
      <c r="AE23" s="439" t="inlineStr">
        <is>
          <t>Research and development</t>
        </is>
      </c>
      <c r="AF23" s="439" t="inlineStr">
        <is>
          <t>The energy-saving and carbon-reduction technology/equipment selection and promotion activity organised by MIIT. Technology/equipment R&amp;D and manufacturing enterprises apply voluntarily → MIIT organises expert review and public notice → the recommended catalogue is issued and made public → industrial enterprises are guided to select and promote the application of the included technologies and equipment.</t>
        </is>
      </c>
      <c r="AG23" s="439" t="inlineStr">
        <is>
          <t>N/A</t>
        </is>
      </c>
      <c r="AH23" s="439" t="inlineStr">
        <is>
          <t>N/A</t>
        </is>
      </c>
      <c r="AI23" s="439" t="inlineStr">
        <is>
          <t>N/A</t>
        </is>
      </c>
      <c r="AJ23" s="439" t="inlineStr">
        <is>
          <t>1) Technology/equipment R&amp;D and manufacturing enterprises voluntarily submit application materials on energy-saving and carbon-reduction indicators, technology maturity and application cases in accordance with the catalogue solicitation notice; 2) MIIT organises expert review and public notice against criteria of advancement, applicability and energy-saving and carbon-reduction effect; 3) technologies and equipment passing review are included in the recommended catalogue and publicly released; 4) the catalogue is updated periodically or by edition; 5) inclusion carries no mandatory compliance obligation, industrial enterprises may refer to and select technologies at their own discretion, and included technologies and equipment serve as an important reference for related support policies and for promotion and application.</t>
        </is>
      </c>
      <c r="AK23" s="439" t="inlineStr">
        <is>
          <t>N/A</t>
        </is>
      </c>
      <c r="AL23" s="439" t="inlineStr">
        <is>
          <t>N/A</t>
        </is>
      </c>
      <c r="AM23" s="439" t="inlineStr">
        <is>
          <t>Linkage with industrial energy-conservation supervision, energy diagnosis and other industrial energy-management systems: the recommended catalogue provides technology options for enterprises' energy-saving retrofits. Connected with fiscal and financial support policies for energy-saving and carbon-reduction retrofits: included technologies and equipment may serve as reference support objects. Linkage with minimum energy performance standards (MEPS) for key energy-using equipment: jointly promoting the application of high-efficiency equipment.</t>
        </is>
      </c>
      <c r="AN23" s="439" t="inlineStr">
        <is>
          <t>Technology/equipment R&amp;D and manufacturing enterprises voluntarily apply and provide technology/equipment information; MIIT (Department of Energy Conservation and Comprehensive Utilisation) is responsible for organising the review, aggregation and catalogue release.</t>
        </is>
      </c>
      <c r="AO23" s="439" t="inlineStr">
        <is>
          <t>MIIT publicly releases the recommended catalogue through announcements and its official portal (government public release); enterprises submit application materials through the catalogue application channel.</t>
        </is>
      </c>
      <c r="AP23" s="439" t="inlineStr">
        <is>
          <t>Irregular / updated roughly every one to two years (2017, 2018, 2020, 2022, 2024 and 2025 editions).</t>
        </is>
      </c>
      <c r="AQ23" s="439" t="inlineStr">
        <is>
          <t>Yes (public). The recommended catalogue is fully disclosed to the public through MIIT announcements and its official portal.</t>
        </is>
      </c>
      <c r="AR23" s="439" t="inlineStr">
        <is>
          <t>N/A</t>
        </is>
      </c>
      <c r="AS23" s="439" t="inlineStr">
        <is>
          <t>No compliance monitoring</t>
        </is>
      </c>
      <c r="AT23" s="439" t="inlineStr">
        <is>
          <t>N/A. This is a voluntary technology-promotion catalogue with no compliance-monitoring regime.</t>
        </is>
      </c>
      <c r="AU23" s="439" t="inlineStr">
        <is>
          <t>No compliance enforcement</t>
        </is>
      </c>
      <c r="AV23" s="439" t="inlineStr">
        <is>
          <t>N/A. Inclusion and use are voluntary, with no penalties.</t>
        </is>
      </c>
      <c r="AW23" s="439" t="inlineStr">
        <is>
          <t>Other incentives or support measures</t>
        </is>
      </c>
      <c r="AX23" s="439" t="inlineStr">
        <is>
          <t>MIIT issues the recommended catalogue and technology/equipment descriptions; organises promotion matchmaking, case publicity and experience exchange for energy-saving and carbon-reduction technologies and equipment; and guides localities and industries to promote the application of the included technologies and equipment.</t>
        </is>
      </c>
      <c r="AY23" s="439" t="inlineStr">
        <is>
          <t>N/A (this instrument is a technology-promotion catalogue that indirectly supports emission reduction by guiding the promotion and application of advanced energy-saving and carbon-reduction technologies and equipment, and has no directly quantifiable greenhouse gas emission coverage)</t>
        </is>
      </c>
      <c r="AZ23" s="439" t="inlineStr">
        <is>
          <t>N/A (this is an indirect technology-promotion instrument with no direct greenhouse gas emission coverage share)</t>
        </is>
      </c>
      <c r="BA23" s="439" t="inlineStr">
        <is>
          <t>C25; C27; C28</t>
        </is>
      </c>
      <c r="BB23" s="439" t="inlineStr">
        <is>
          <t>CO2</t>
        </is>
      </c>
      <c r="BC23" s="439" t="inlineStr">
        <is>
          <t>Positive</t>
        </is>
      </c>
      <c r="BD23" s="439" t="inlineStr">
        <is>
          <t>Energy conservation; Technological innovation; Industrial development</t>
        </is>
      </c>
      <c r="BE23" s="439" t="inlineStr">
        <is>
          <t>MIIT Announcement No. 37 of 2025, National Catalogue of Recommended Energy-Saving and Carbon-Reduction Technologies and Equipment for the Industry and Information Technology Sector (2025 Edition)</t>
        </is>
      </c>
      <c r="BF23" s="439" t="inlineStr">
        <is>
          <t>https://www.miit.gov.cn/jgsj/jns/gzdt/art/2025/art_6047ab0f0b1846cf8918ed2e3d01395c.html</t>
        </is>
      </c>
      <c r="BG23" s="439" t="inlineStr">
        <is>
          <t>https://www.miit.gov.cn/jgsj/jns/gzdt/art/2024/art_60736b016395460890aeda756751526d.html; https://www.miit.gov.cn/jgsj/jns/gzdt/art/2022/art_9d1d61dbfd264efd970e76ea81074d4c.html</t>
        </is>
      </c>
    </row>
    <row r="24">
      <c r="A24" s="439" t="inlineStr">
        <is>
          <t>CHNCBATPCI02S000</t>
        </is>
      </c>
      <c r="B24" s="439" t="inlineStr">
        <is>
          <t>Instrument</t>
        </is>
      </c>
      <c r="C24" s="439" t="inlineStr">
        <is>
          <t>Capacity building and public awareness</t>
        </is>
      </c>
      <c r="D24" s="439" t="inlineStr">
        <is>
          <t>Technology promotion catalogue</t>
        </is>
      </c>
      <c r="E24" s="439" t="inlineStr">
        <is>
          <t>Cross-sectoral</t>
        </is>
      </c>
      <c r="F24" s="439" t="inlineStr">
        <is>
          <t>N/A</t>
        </is>
      </c>
      <c r="G24" s="439" t="inlineStr">
        <is>
          <t>国家重点推广的低碳技术目录</t>
        </is>
      </c>
      <c r="H24" s="439" t="inlineStr">
        <is>
          <t>National Catalogue of Key Low-Carbon Technologies for Promotion</t>
        </is>
      </c>
      <c r="I24" s="439" t="inlineStr">
        <is>
          <t>N/A</t>
        </is>
      </c>
      <c r="J24" s="439" t="inlineStr">
        <is>
          <t>The National Catalogue of Key Low-Carbon Technologies for Promotion is a technology-promotion information instrument issued by the National Development and Reform Commission (NDRC) (and subsequently by the Ministry of Ecology and Environment, MEE). By selecting and publicly releasing key low-carbon technologies for promotion, it disseminates information on mature applicable low-carbon technologies and guides various sectors to accelerate low-carbon technology application and promotion. The catalogue is released in batches, covering emission-reduction, zero-carbon and negative-carbon technologies in key areas such as energy, industry (steel, chemicals, building materials, etc.), buildings, transport, agriculture and waste treatment, and also including carbon-storage and carbon-sequestration, digital-and-intelligent enablement, and non-CO2 emission-reduction categories, with descriptions of each technology's scope of application, technical principle, emission-reduction effect and application prospects. The first batch was issued by NDRC Announcement No. 13 of 2014 (33 technologies), the second batch by Announcement No. 31 of 2015, and the third batch in 2017; as the climate-change functions were transferred from NDRC to MEE, the fourth batch was issued by MEE as the National Catalogue of Key Low-Carbon Technologies for Promotion (Fourth Batch) (MEE General Office Climate Letter [2022] No. 484, 19 December 2022; 35 technologies); the fifth batch (latest) was jointly issued by five departments — MEE, the Ministry of Industry and Information Technology, the Ministry of Housing and Urban-Rural Development, the Ministry of Transport and the Ministry of Agriculture and Rural Affairs — as the National Catalogue of Key Low-Carbon Technologies for Promotion (Fifth Batch) (MEE General Office Climate Letter [2025] No. 44, issued 20 January 2025 and released 12 February 2025; 103 technologies) covering energy green and low-carbon transition, industry, buildings, transport and agriculture emission-reduction, as well as carbon-storage and carbon-sequestration, digital-and-intelligent enablement and non-CO2 emission-reduction categories. The catalogue aims to provide an authoritative reference for localities, industries and enterprises selecting low-carbon technologies, and to advance the industrialisation and large-scale application of low-carbon technologies in key areas.</t>
        </is>
      </c>
      <c r="K24" s="439" t="inlineStr">
        <is>
          <t>Technological innovation; Climate change mitigation</t>
        </is>
      </c>
      <c r="L24" s="439" t="inlineStr">
        <is>
          <t>Direct</t>
        </is>
      </c>
      <c r="M24" s="439" t="inlineStr">
        <is>
          <t>Supply-side</t>
        </is>
      </c>
      <c r="N24" s="439" t="inlineStr">
        <is>
          <t>CHN</t>
        </is>
      </c>
      <c r="O24" s="439" t="inlineStr">
        <is>
          <t>national</t>
        </is>
      </c>
      <c r="P24" s="439" t="inlineStr">
        <is>
          <t>N/A</t>
        </is>
      </c>
      <c r="Q24" s="439" t="inlineStr">
        <is>
          <t>25/08/2014</t>
        </is>
      </c>
      <c r="R24" s="439" t="inlineStr">
        <is>
          <t>25/08/2014</t>
        </is>
      </c>
      <c r="S24" s="439" t="inlineStr">
        <is>
          <t>N/A</t>
        </is>
      </c>
      <c r="T24" s="439" t="inlineStr">
        <is>
          <t>20/01/2025</t>
        </is>
      </c>
      <c r="U24" s="439" t="inlineStr">
        <is>
          <t>The catalogue is released in batches. The first batch was issued by NDRC Announcement No. 13 of 25 August 2014 (33 technologies); the second batch by Announcement No. 31 of 18 December 2015; the third batch in 2017. As the climate-change functions were transferred from NDRC to MEE, the fourth batch was issued by MEE as the National Catalogue of Key Low-Carbon Technologies for Promotion (Fourth Batch) (MEE General Office Climate Letter [2022] No. 484) on 19 December 2022, with 35 technologies. The fifth batch (latest) was jointly issued by five departments — MEE, MIIT, MOHURD, MOT and MARA — as the National Catalogue of Key Low-Carbon Technologies for Promotion (Fifth Batch) (MEE General Office Climate Letter [2025] No. 44) on 20 January 2025 (released 12 February 2025), with 103 technologies covering energy green and low-carbon transition (20), industry (28), buildings (11), transport (15) and agriculture (5) emission-reduction, as well as carbon-storage and carbon-sequestration (3), digital-and-intelligent enablement (14) and non-CO2 emission-reduction (7) categories.</t>
        </is>
      </c>
      <c r="V24" s="439">
        <f>IF(R24="","In force",IF(R24="N/A","In force",IF(TODAY()&lt;DATE(VALUE(RIGHT(R24,4)),VALUE(MID(R24,4,2)),VALUE(LEFT(R24,2))),"Scheduled",IF(S24="","In force",IF(S24="N/A","In force",IF(TODAY()&lt;DATE(VALUE(RIGHT(S24,4)),VALUE(MID(S24,4,2)),VALUE(LEFT(S24,2))),"In force","Ended"))))))</f>
        <v/>
      </c>
      <c r="W24" s="439" t="inlineStr">
        <is>
          <t>Ministry of Ecology and Environment, Ministry of Industry and Information Technology, Ministry of Housing and Urban-Rural Development, Ministry of Transport and Ministry of Agriculture and Rural Affairs (fifth batch); Ministry of Ecology and Environment (fourth batch); National Development and Reform Commission (first to third batches)</t>
        </is>
      </c>
      <c r="X24" s="439" t="inlineStr">
        <is>
          <t>Low-carbon technologies (R&amp;D and promotion outputs)</t>
        </is>
      </c>
      <c r="Y24" s="439" t="inlineStr">
        <is>
          <t>N/A</t>
        </is>
      </c>
      <c r="Z24" s="439" t="inlineStr">
        <is>
          <t>This instrument is a technology-promotion catalogue; the objects promoted are advanced applicable low-carbon (emission-reduction, zero-carbon, negative-carbon) technologies in key areas such as energy, industry, buildings, transport and agriculture, as well as technologies in carbon-storage and carbon-sequestration, digital-and-intelligent enablement and non-CO2 emission-reduction directions. It does not directly regulate physical emission assets.</t>
        </is>
      </c>
      <c r="AA24" s="439" t="inlineStr">
        <is>
          <t>N/A</t>
        </is>
      </c>
      <c r="AB24" s="439" t="inlineStr">
        <is>
          <t>N/A</t>
        </is>
      </c>
      <c r="AC24" s="439" t="inlineStr">
        <is>
          <t>Firms</t>
        </is>
      </c>
      <c r="AD24" s="439" t="inlineStr">
        <is>
          <t>The R&amp;D and application entities of low-carbon technologies (enterprises, research institutions, etc.). Technology R&amp;D or application entities may voluntarily apply for their low-carbon technologies to be selected; applicants are responsible for the truthfulness of the materials submitted. Localities, industries and enterprises may voluntarily refer to the catalogue when selecting and promoting low-carbon technologies; neither inclusion nor use carries mandatory obligations.</t>
        </is>
      </c>
      <c r="AE24" s="439" t="inlineStr">
        <is>
          <t>Research and development</t>
        </is>
      </c>
      <c r="AF24" s="439" t="inlineStr">
        <is>
          <t>The low-carbon technology selection and promotion activity organised by NDRC/MEE. Technology R&amp;D or application entities apply voluntarily → the competent department organises expert review and screening → the catalogue is issued in batches and made public → localities, industries and enterprises are guided to select and promote the included low-carbon technologies.</t>
        </is>
      </c>
      <c r="AG24" s="439" t="inlineStr">
        <is>
          <t>N/A</t>
        </is>
      </c>
      <c r="AH24" s="439" t="inlineStr">
        <is>
          <t>N/A</t>
        </is>
      </c>
      <c r="AI24" s="439" t="inlineStr">
        <is>
          <t>N/A</t>
        </is>
      </c>
      <c r="AJ24" s="439" t="inlineStr">
        <is>
          <t>1) Low-carbon technology R&amp;D or application entities voluntarily submit materials on emission-reduction effect, technology maturity, scope of application and promotion and application status in accordance with the catalogue solicitation requirements; 2) the competent department organises expert review and screening against criteria of advancement, applicability, emission-reduction effect and promotion potential; 3) selected technologies are included in the catalogue in batches and publicly released; 4) the catalogue carries no mandatory compliance obligation, localities, industries and enterprises may refer to and select at their own discretion, and included technologies serve as a reference for related support policies and for promotion and application.</t>
        </is>
      </c>
      <c r="AK24" s="439" t="inlineStr">
        <is>
          <t>N/A</t>
        </is>
      </c>
      <c r="AL24" s="439" t="inlineStr">
        <is>
          <t>N/A</t>
        </is>
      </c>
      <c r="AM24" s="439" t="inlineStr">
        <is>
          <t>Linkage with the carbon-peaking and carbon-neutrality policy system: the low-carbon technology catalogue provides technology support for the low-carbon transition of key areas. Connected with low-carbon technology demonstration and promotion and climate investment and financing policies: included technologies may serve as reference support and promotion objects. Synergy with other technology-promotion instruments such as the Green Technology Promotion Catalogue.</t>
        </is>
      </c>
      <c r="AN24" s="439" t="inlineStr">
        <is>
          <t>Technology R&amp;D or application entities voluntarily apply and provide low-carbon technology information; the five departments led by MEE (fifth batch) / MEE (fourth batch) / NDRC (first to third batches) are responsible for organising the review, screening and catalogue release.</t>
        </is>
      </c>
      <c r="AO24" s="439" t="inlineStr">
        <is>
          <t>NDRC/MEE publicly releases the catalogue through announcements, notices and official portals (government public release); entities submit application materials through the solicitation channel.</t>
        </is>
      </c>
      <c r="AP24" s="439" t="inlineStr">
        <is>
          <t>Irregular batch release (the first to fifth batches were issued in 2014, 2015, 2017, 2022 and 2025 respectively).</t>
        </is>
      </c>
      <c r="AQ24" s="439" t="inlineStr">
        <is>
          <t>Yes (public). The catalogue is fully disclosed to the public through the competent department's announcements/notices and official portals.</t>
        </is>
      </c>
      <c r="AR24" s="439" t="inlineStr">
        <is>
          <t>N/A</t>
        </is>
      </c>
      <c r="AS24" s="439" t="inlineStr">
        <is>
          <t>No compliance monitoring</t>
        </is>
      </c>
      <c r="AT24" s="439" t="inlineStr">
        <is>
          <t>N/A. This is a voluntary technology-promotion catalogue with no compliance-monitoring regime.</t>
        </is>
      </c>
      <c r="AU24" s="439" t="inlineStr">
        <is>
          <t>No compliance enforcement</t>
        </is>
      </c>
      <c r="AV24" s="439" t="inlineStr">
        <is>
          <t>N/A. Inclusion and use are voluntary, with no penalties.</t>
        </is>
      </c>
      <c r="AW24" s="439" t="inlineStr">
        <is>
          <t>Other incentives or support measures</t>
        </is>
      </c>
      <c r="AX24" s="439" t="inlineStr">
        <is>
          <t>The competent department issues the low-carbon technology catalogue and technology descriptions; organises promotion matchmaking, publicity and experience exchange for low-carbon technologies; and guides localities and industries to carry out demonstration and promotion of the included low-carbon technologies.</t>
        </is>
      </c>
      <c r="AY24" s="439" t="inlineStr">
        <is>
          <t>N/A (this instrument is a technology-promotion catalogue that indirectly supports emission reduction by guiding the promotion and application of low-carbon technologies, and has no directly quantifiable greenhouse gas emission coverage)</t>
        </is>
      </c>
      <c r="AZ24" s="439" t="inlineStr">
        <is>
          <t>N/A (this is an indirect technology-promotion instrument with no direct greenhouse gas emission coverage share)</t>
        </is>
      </c>
      <c r="BA24" s="439" t="inlineStr">
        <is>
          <t>M72</t>
        </is>
      </c>
      <c r="BB24" s="439" t="inlineStr">
        <is>
          <t>CO2; CH4; N2O</t>
        </is>
      </c>
      <c r="BC24" s="439" t="inlineStr">
        <is>
          <t>Positive</t>
        </is>
      </c>
      <c r="BD24" s="439" t="inlineStr">
        <is>
          <t>Technological innovation; Energy conservation; Industrial development; Pollution control</t>
        </is>
      </c>
      <c r="BE24" s="439" t="inlineStr">
        <is>
          <t>Notice on Releasing the National Catalogue of Key Low-Carbon Technologies for Promotion (Fifth Batch) (MEE General Office Climate Letter [2025] No. 44)</t>
        </is>
      </c>
      <c r="BF24" s="439" t="inlineStr">
        <is>
          <t>https://www.mee.gov.cn/xxgk2018/xxgk/xxgk06/202502/t20250212_1102102.html</t>
        </is>
      </c>
      <c r="BG24" s="439" t="inlineStr">
        <is>
          <t>https://www.mee.gov.cn/xxgk2018/xxgk/xxgk06/202212/t20221221_1008424.html; https://www.ndrc.gov.cn/xxgk/zcfb/gg/201409/t20140905_961102.html; https://www.ndrc.gov.cn/xxgk/zcfb/gg/201512/t20151218_961138.html</t>
        </is>
      </c>
    </row>
    <row r="25">
      <c r="A25" s="439" t="inlineStr">
        <is>
          <t>CHNCBATPCI03S000</t>
        </is>
      </c>
      <c r="B25" s="439" t="inlineStr">
        <is>
          <t>Instrument</t>
        </is>
      </c>
      <c r="C25" s="439" t="inlineStr">
        <is>
          <t>Capacity building and public awareness</t>
        </is>
      </c>
      <c r="D25" s="439" t="inlineStr">
        <is>
          <t>Technology promotion catalogue</t>
        </is>
      </c>
      <c r="E25" s="439" t="inlineStr">
        <is>
          <t>Cross-sectoral</t>
        </is>
      </c>
      <c r="F25" s="439" t="inlineStr">
        <is>
          <t>N/A</t>
        </is>
      </c>
      <c r="G25" s="439" t="inlineStr">
        <is>
          <t>绿色技术推广目录</t>
        </is>
      </c>
      <c r="H25" s="439" t="inlineStr">
        <is>
          <t>Green Technology Promotion Catalogue</t>
        </is>
      </c>
      <c r="I25" s="439" t="inlineStr">
        <is>
          <t>N/A</t>
        </is>
      </c>
      <c r="J25" s="439" t="inlineStr">
        <is>
          <t>The Green Technology Promotion Catalogue is a technology-promotion information instrument jointly issued by the National Development and Reform Commission (NDRC) and other departments. By selecting and publicly releasing advanced applicable green technologies, it disseminates information on green technologies and guides their promotion and application. The catalogue covers advanced applicable green technologies in areas such as energy saving and carbon reduction, environmental protection, resource recycling, green energy transition, ecological protection and restoration, green infrastructure and green services, with descriptions of each technology's scope of application, main technical indicators and application status. The catalogue was first issued as the 2020 edition (Green Technology Promotion Catalogue (2020), NDRC General Office Environmental Resources [2020] No. 990, 116 technologies, jointly issued by NDRC, the Ministry of Science and Technology, MIIT and the Ministry of Natural Resources); the 2024 edition (Green Technology Promotion Catalogue (2024 Edition), NDRC Environmental Resources [2024] No. 1812, 112 technologies) was jointly issued by eight departments including NDRC, the Ministry of Science and Technology, MIIT, the Ministry of Natural Resources, MEE, the Ministry of Housing and Urban-Rural Development, the State-owned Assets Supervision and Administration Commission of the State Council, and the National Energy Administration. The catalogue aims to provide an authoritative reference for enterprises, localities and relevant parties selecting green technologies, and to advance the transformation and application of green technology innovation outcomes.</t>
        </is>
      </c>
      <c r="K25" s="439" t="inlineStr">
        <is>
          <t>Technological innovation; Green economy</t>
        </is>
      </c>
      <c r="L25" s="439" t="inlineStr">
        <is>
          <t>Indirect</t>
        </is>
      </c>
      <c r="M25" s="439" t="inlineStr">
        <is>
          <t>Supply-side</t>
        </is>
      </c>
      <c r="N25" s="439" t="inlineStr">
        <is>
          <t>CHN</t>
        </is>
      </c>
      <c r="O25" s="439" t="inlineStr">
        <is>
          <t>national</t>
        </is>
      </c>
      <c r="P25" s="439" t="inlineStr">
        <is>
          <t>N/A</t>
        </is>
      </c>
      <c r="Q25" s="439" t="inlineStr">
        <is>
          <t>31/12/2020</t>
        </is>
      </c>
      <c r="R25" s="439" t="inlineStr">
        <is>
          <t>31/12/2020</t>
        </is>
      </c>
      <c r="S25" s="439" t="inlineStr">
        <is>
          <t>N/A</t>
        </is>
      </c>
      <c r="T25" s="439" t="inlineStr">
        <is>
          <t>24/12/2024</t>
        </is>
      </c>
      <c r="U25" s="439" t="inlineStr">
        <is>
          <t>The catalogue was first issued as the 2020 edition: Green Technology Promotion Catalogue (2020) (NDRC General Office Environmental Resources [2020] No. 990, 31 December 2020, 116 technologies), jointly issued by NDRC, the Ministry of Science and Technology, MIIT and the Ministry of Natural Resources. The 2024 edition, Green Technology Promotion Catalogue (2024 Edition) (NDRC Environmental Resources [2024] No. 1812, issued 24 December 2024, released 20 January 2025, 112 technologies), was jointly issued by eight departments, expanding the co-issuing departments, updating the technology entries and refining the technology-area classification.</t>
        </is>
      </c>
      <c r="V25" s="439">
        <f>IF(R25="","In force",IF(R25="N/A","In force",IF(TODAY()&lt;DATE(VALUE(RIGHT(R25,4)),VALUE(MID(R25,4,2)),VALUE(LEFT(R25,2))),"Scheduled",IF(S25="","In force",IF(S25="N/A","In force",IF(TODAY()&lt;DATE(VALUE(RIGHT(S25,4)),VALUE(MID(S25,4,2)),VALUE(LEFT(S25,2))),"In force","Ended"))))))</f>
        <v/>
      </c>
      <c r="W25" s="439" t="inlineStr">
        <is>
          <t>National Development and Reform Commission; Ministry of Science and Technology; Ministry of Industry and Information Technology; Ministry of Natural Resources; Ministry of Ecology and Environment; Ministry of Housing and Urban-Rural Development; State-owned Assets Supervision and Administration Commission of the State Council; National Energy Administration</t>
        </is>
      </c>
      <c r="X25" s="439" t="inlineStr">
        <is>
          <t>Green technologies (R&amp;D and promotion outputs)</t>
        </is>
      </c>
      <c r="Y25" s="439" t="inlineStr">
        <is>
          <t>N/A</t>
        </is>
      </c>
      <c r="Z25" s="439" t="inlineStr">
        <is>
          <t>This instrument is a technology-promotion catalogue; the objects promoted are advanced applicable green technologies in areas such as energy saving and carbon reduction, environmental protection, resource recycling, green energy, ecological protection and restoration, green infrastructure and green services. It does not directly regulate physical emission assets.</t>
        </is>
      </c>
      <c r="AA25" s="439" t="inlineStr">
        <is>
          <t>N/A</t>
        </is>
      </c>
      <c r="AB25" s="439" t="inlineStr">
        <is>
          <t>N/A</t>
        </is>
      </c>
      <c r="AC25" s="439" t="inlineStr">
        <is>
          <t>Firms</t>
        </is>
      </c>
      <c r="AD25" s="439" t="inlineStr">
        <is>
          <t>The R&amp;D and application entities of green technologies (enterprises, research institutions, etc.). Technology R&amp;D or application entities may voluntarily apply for their green technologies to be selected; applicants are responsible for the truthfulness of the materials submitted. Enterprises and localities may voluntarily refer to the catalogue when selecting and promoting green technologies; neither inclusion nor use carries mandatory obligations.</t>
        </is>
      </c>
      <c r="AE25" s="439" t="inlineStr">
        <is>
          <t>Research and development</t>
        </is>
      </c>
      <c r="AF25" s="439" t="inlineStr">
        <is>
          <t>The green technology selection and promotion activity organised by NDRC and other departments. Technology R&amp;D or application entities apply voluntarily → the competent departments organise expert review, screening and public notice → the catalogue is issued and made public → enterprises and localities are guided to select and promote the included green technologies.</t>
        </is>
      </c>
      <c r="AG25" s="439" t="inlineStr">
        <is>
          <t>N/A</t>
        </is>
      </c>
      <c r="AH25" s="439" t="inlineStr">
        <is>
          <t>N/A</t>
        </is>
      </c>
      <c r="AI25" s="439" t="inlineStr">
        <is>
          <t>N/A</t>
        </is>
      </c>
      <c r="AJ25" s="439" t="inlineStr">
        <is>
          <t>1) Green technology R&amp;D or application entities voluntarily submit materials on main technical indicators, scope of application, green environmental benefits and promotion and application status in accordance with the catalogue solicitation requirements; 2) the competent departments organise expert review, screening and public notice against criteria of advancement, applicability, green benefits and promotion potential; 3) selected technologies are included in the catalogue and publicly released; 4) the catalogue is revised and updated periodically; 5) the catalogue carries no mandatory compliance obligation, enterprises and localities may refer to and select at their own discretion, and included technologies serve as a reference for related support policies and for promotion and application.</t>
        </is>
      </c>
      <c r="AK25" s="439" t="inlineStr">
        <is>
          <t>N/A</t>
        </is>
      </c>
      <c r="AL25" s="439" t="inlineStr">
        <is>
          <t>N/A</t>
        </is>
      </c>
      <c r="AM25" s="439" t="inlineStr">
        <is>
          <t>Linkage with the construction of the green technology innovation system: the catalogue is an important lever for the promotion and application of green technologies. Connected with green finance, government green procurement and other policies: included green technologies may serve as reference support and procurement objects. Synergy with other technology-promotion instruments such as the National Catalogue of Key Low-Carbon Technologies for Promotion.</t>
        </is>
      </c>
      <c r="AN25" s="439" t="inlineStr">
        <is>
          <t>Green technology R&amp;D or application entities voluntarily apply and provide green technology information; NDRC and other departments are responsible for organising the review, screening and catalogue release.</t>
        </is>
      </c>
      <c r="AO25" s="439" t="inlineStr">
        <is>
          <t>NDRC and other departments publicly release the catalogue through notices and official portals (government public release); entities submit application materials through the solicitation channel.</t>
        </is>
      </c>
      <c r="AP25" s="439" t="inlineStr">
        <is>
          <t>Irregular updates (2020 edition, 2024 edition).</t>
        </is>
      </c>
      <c r="AQ25" s="439" t="inlineStr">
        <is>
          <t>Yes (public). The catalogue is fully disclosed to the public through the competent departments' notices and official portals.</t>
        </is>
      </c>
      <c r="AR25" s="439" t="inlineStr">
        <is>
          <t>N/A</t>
        </is>
      </c>
      <c r="AS25" s="439" t="inlineStr">
        <is>
          <t>No compliance monitoring</t>
        </is>
      </c>
      <c r="AT25" s="439" t="inlineStr">
        <is>
          <t>N/A. This is a voluntary technology-promotion catalogue with no compliance-monitoring regime.</t>
        </is>
      </c>
      <c r="AU25" s="439" t="inlineStr">
        <is>
          <t>No compliance enforcement</t>
        </is>
      </c>
      <c r="AV25" s="439" t="inlineStr">
        <is>
          <t>N/A. Inclusion and use are voluntary, with no penalties.</t>
        </is>
      </c>
      <c r="AW25" s="439" t="inlineStr">
        <is>
          <t>Other incentives or support measures</t>
        </is>
      </c>
      <c r="AX25" s="439" t="inlineStr">
        <is>
          <t>The competent departments issue the Green Technology Promotion Catalogue and technology descriptions; organise promotion matchmaking, publicity and experience exchange for green technologies; and guide enterprises and localities to promote the application of the included green technologies.</t>
        </is>
      </c>
      <c r="AY25" s="439" t="inlineStr">
        <is>
          <t>N/A (this instrument is a technology-promotion catalogue that indirectly supports emission reduction by guiding the promotion and application of green technologies, and has no directly quantifiable greenhouse gas emission coverage)</t>
        </is>
      </c>
      <c r="AZ25" s="439" t="inlineStr">
        <is>
          <t>N/A (this is an indirect technology-promotion instrument with no direct greenhouse gas emission coverage share)</t>
        </is>
      </c>
      <c r="BA25" s="439" t="inlineStr">
        <is>
          <t>M72</t>
        </is>
      </c>
      <c r="BB25" s="439" t="inlineStr">
        <is>
          <t>CO2; CH4; N2O</t>
        </is>
      </c>
      <c r="BC25" s="439" t="inlineStr">
        <is>
          <t>Positive</t>
        </is>
      </c>
      <c r="BD25" s="439" t="inlineStr">
        <is>
          <t>Technological innovation; Industrial development; Pollution control; Resource conservation; Ecological protection</t>
        </is>
      </c>
      <c r="BE25" s="439" t="inlineStr">
        <is>
          <t>Notice on Issuing the Green Technology Promotion Catalogue (2024 Edition) (NDRC Environmental Resources [2024] No. 1812)</t>
        </is>
      </c>
      <c r="BF25" s="439" t="inlineStr">
        <is>
          <t>https://www.ndrc.gov.cn/xxgk/zcfb/tz/202501/t20250120_1395788.html</t>
        </is>
      </c>
      <c r="BG25" s="439" t="inlineStr">
        <is>
          <t>https://www.ndrc.gov.cn/xxgk/zcfb/tz/202101/t20210108_1264625.html</t>
        </is>
      </c>
    </row>
    <row r="26">
      <c r="A26" s="439" t="inlineStr">
        <is>
          <t>CHNCBATPCI04S000</t>
        </is>
      </c>
      <c r="B26" s="439" t="inlineStr">
        <is>
          <t>Instrument</t>
        </is>
      </c>
      <c r="C26" s="439" t="inlineStr">
        <is>
          <t>Capacity building and public awareness</t>
        </is>
      </c>
      <c r="D26" s="439" t="inlineStr">
        <is>
          <t>Technology promotion catalogue</t>
        </is>
      </c>
      <c r="E26" s="439" t="inlineStr">
        <is>
          <t>Industry; Waste</t>
        </is>
      </c>
      <c r="F26" s="439" t="inlineStr">
        <is>
          <t>N/A</t>
        </is>
      </c>
      <c r="G26" s="439" t="inlineStr">
        <is>
          <t>国家工业资源综合利用先进适用工艺技术设备目录</t>
        </is>
      </c>
      <c r="H26" s="439" t="inlineStr">
        <is>
          <t>National Catalogue of Advanced and Applicable Processes, Technologies and Equipment for the Comprehensive Utilisation of Industrial Resources</t>
        </is>
      </c>
      <c r="I26" s="439" t="inlineStr">
        <is>
          <t>N/A</t>
        </is>
      </c>
      <c r="J26" s="439" t="inlineStr">
        <is>
          <t>The National Catalogue of Advanced and Applicable Processes, Technologies and Equipment for the Comprehensive Utilisation of Industrial Resources is a technology-promotion information instrument issued by the Ministry of Industry and Information Technology (MIIT) (in recent years jointly with NDRC and MEE). By selecting and publicly recommending advanced applicable processes, technologies and equipment for the comprehensive utilisation of industrial resources, it disseminates information on advanced technologies and guides the comprehensive utilisation of industrial solid waste and renewable resources. The catalogue covers processes, technologies and equipment for the comprehensive utilisation of bulk industrial solid waste (tailings, fly ash, coal gangue, smelting slag, industrial by-product gypsum, etc.), the recycling of renewable resources (scrap steel, scrap non-ferrous metals, waste plastics, spent power batteries, etc.), and public services for resource comprehensive utilisation. MIIT determines the selected list through open solicitation, expert review and public notice, and issues the catalogue. The catalogue's origin traces to the 2017 National Catalogue of Advanced and Applicable Technologies and Equipment for the Comprehensive Utilisation of Industrial Resources (MIIT Announcement No. 40 of 2017), subsequently updated annually or biennially (2019, 2021, 2023 editions); the 2025 edition, National Catalogue of Advanced and Applicable Processes, Technologies and Equipment for the Comprehensive Utilisation of Industrial Resources (2025 Edition) (MIIT et al. Announcement No. 21 of 2025), was issued by MIIT jointly with NDRC and MEE. The catalogue aims to provide a reference for industrial enterprises selecting resource comprehensive utilisation technologies and equipment, and to advance the large-scale, high-value utilisation of industrial solid waste and renewable resources.</t>
        </is>
      </c>
      <c r="K26" s="439" t="inlineStr">
        <is>
          <t>Resource conservation; Circular economy; Technological innovation</t>
        </is>
      </c>
      <c r="L26" s="439" t="inlineStr">
        <is>
          <t>Indirect</t>
        </is>
      </c>
      <c r="M26" s="439" t="inlineStr">
        <is>
          <t>Supply-side</t>
        </is>
      </c>
      <c r="N26" s="439" t="inlineStr">
        <is>
          <t>CHN</t>
        </is>
      </c>
      <c r="O26" s="439" t="inlineStr">
        <is>
          <t>national</t>
        </is>
      </c>
      <c r="P26" s="439" t="inlineStr">
        <is>
          <t>N/A</t>
        </is>
      </c>
      <c r="Q26" s="439" t="inlineStr">
        <is>
          <t>13/10/2017</t>
        </is>
      </c>
      <c r="R26" s="439" t="inlineStr">
        <is>
          <t>13/10/2017</t>
        </is>
      </c>
      <c r="S26" s="439" t="inlineStr">
        <is>
          <t>N/A</t>
        </is>
      </c>
      <c r="T26" s="439" t="inlineStr">
        <is>
          <t>10/09/2025</t>
        </is>
      </c>
      <c r="U26" s="439" t="inlineStr">
        <is>
          <t>The catalogue's origin traces to 13 October 2017, the National Catalogue of Advanced and Applicable Technologies and Equipment for the Comprehensive Utilisation of Industrial Resources (MIIT Announcement No. 40 of 2017). It was subsequently updated annually or biennially (2019, 2021, 2023 editions, e.g. Announcement No. 15 of 2023). The 2025 edition, National Catalogue of Advanced and Applicable Processes, Technologies and Equipment for the Comprehensive Utilisation of Industrial Resources (2025 Edition) (MIIT, NDRC and MEE Announcement No. 21 of 2025, 10 September 2025), was issued in four fields with 96 items, expanding the co-issuing departments and updating the process, technology and equipment entries.</t>
        </is>
      </c>
      <c r="V26" s="439">
        <f>IF(R26="","In force",IF(R26="N/A","In force",IF(TODAY()&lt;DATE(VALUE(RIGHT(R26,4)),VALUE(MID(R26,4,2)),VALUE(LEFT(R26,2))),"Scheduled",IF(S26="","In force",IF(S26="N/A","In force",IF(TODAY()&lt;DATE(VALUE(RIGHT(S26,4)),VALUE(MID(S26,4,2)),VALUE(LEFT(S26,2))),"In force","Ended"))))))</f>
        <v/>
      </c>
      <c r="W26" s="439" t="inlineStr">
        <is>
          <t>Ministry of Industry and Information Technology (Department of Energy Conservation and Comprehensive Utilisation); National Development and Reform Commission; Ministry of Ecology and Environment</t>
        </is>
      </c>
      <c r="X26" s="439" t="inlineStr">
        <is>
          <t>Industrial resource comprehensive utilisation processes, technologies and equipment (R&amp;D and promotion outputs)</t>
        </is>
      </c>
      <c r="Y26" s="439" t="inlineStr">
        <is>
          <t>N/A</t>
        </is>
      </c>
      <c r="Z26" s="439" t="inlineStr">
        <is>
          <t>This instrument is a technology-promotion catalogue; the objects promoted are advanced applicable processes, technologies and equipment in areas such as the comprehensive utilisation of industrial solid waste and the recycling of renewable resources. It does not directly regulate physical emission assets.</t>
        </is>
      </c>
      <c r="AA26" s="439" t="inlineStr">
        <is>
          <t>N/A</t>
        </is>
      </c>
      <c r="AB26" s="439" t="inlineStr">
        <is>
          <t>N/A</t>
        </is>
      </c>
      <c r="AC26" s="439" t="inlineStr">
        <is>
          <t>Firms</t>
        </is>
      </c>
      <c r="AD26" s="439" t="inlineStr">
        <is>
          <t>The process/technology/equipment R&amp;D and manufacturing enterprises (the supply side that applies for inclusion in the catalogue) and the industrial resource comprehensive utilisation enterprises that adopt the recommended processes, technologies and equipment (the demand side). Enterprises voluntarily apply for their processes, technologies and equipment to be selected; applicants are responsible for the truthfulness of the materials submitted. Industrial enterprises may voluntarily refer to the catalogue when making selections; neither inclusion nor use carries mandatory obligations.</t>
        </is>
      </c>
      <c r="AE26" s="439" t="inlineStr">
        <is>
          <t>Research and development</t>
        </is>
      </c>
      <c r="AF26" s="439" t="inlineStr">
        <is>
          <t>The industrial resource comprehensive utilisation process/technology/equipment selection and promotion activity organised by MIIT and others. R&amp;D and manufacturing enterprises apply voluntarily → the competent departments organise expert review and public notice → the catalogue is issued and made public → industrial enterprises are guided to select and promote the included processes, technologies and equipment.</t>
        </is>
      </c>
      <c r="AG26" s="439" t="inlineStr">
        <is>
          <t>N/A</t>
        </is>
      </c>
      <c r="AH26" s="439" t="inlineStr">
        <is>
          <t>N/A</t>
        </is>
      </c>
      <c r="AI26" s="439" t="inlineStr">
        <is>
          <t>N/A</t>
        </is>
      </c>
      <c r="AJ26" s="439" t="inlineStr">
        <is>
          <t>1) Process/technology/equipment R&amp;D and manufacturing enterprises voluntarily submit materials on resource-utilisation indicators, technology maturity and application cases in accordance with the catalogue application requirements; 2) the competent departments organise expert review and public notice against criteria of advancement, applicability and resource and environmental benefits; 3) selected processes, technologies and equipment are included in the catalogue and publicly released; 4) the catalogue is updated periodically or by edition; 5) the catalogue carries no mandatory compliance obligation, industrial enterprises may refer to and select at their own discretion, and included technologies and equipment serve as a reference for related support policies and for promotion and application.</t>
        </is>
      </c>
      <c r="AK26" s="439" t="inlineStr">
        <is>
          <t>N/A</t>
        </is>
      </c>
      <c r="AL26" s="439" t="inlineStr">
        <is>
          <t>N/A</t>
        </is>
      </c>
      <c r="AM26" s="439" t="inlineStr">
        <is>
          <t>Connected with tax incentives for industrial resource comprehensive utilisation (VAT and corporate income tax incentives for resource comprehensive utilisation): included technologies and equipment may provide a technical reference for resource comprehensive utilisation recognition. Linkage with circular economy and industrial solid waste comprehensive utilisation policies: the catalogue advances the large-scale utilisation of solid waste and renewable resources.</t>
        </is>
      </c>
      <c r="AN26" s="439" t="inlineStr">
        <is>
          <t>Process/technology/equipment R&amp;D and manufacturing enterprises voluntarily apply and provide technology/equipment information; MIIT (Department of Energy Conservation and Comprehensive Utilisation) and others are responsible for organising the review, aggregation and catalogue release.</t>
        </is>
      </c>
      <c r="AO26" s="439" t="inlineStr">
        <is>
          <t>MIIT and others publicly release the catalogue through announcements and official portals (government public release); enterprises submit application materials through the catalogue application channel.</t>
        </is>
      </c>
      <c r="AP26" s="439" t="inlineStr">
        <is>
          <t>Irregular / updated roughly every one to two years (2017, 2019, 2021, 2023 and 2025 editions).</t>
        </is>
      </c>
      <c r="AQ26" s="439" t="inlineStr">
        <is>
          <t>Yes (public). The catalogue is fully disclosed to the public through MIIT and others' announcements and official portals.</t>
        </is>
      </c>
      <c r="AR26" s="439" t="inlineStr">
        <is>
          <t>N/A</t>
        </is>
      </c>
      <c r="AS26" s="439" t="inlineStr">
        <is>
          <t>No compliance monitoring</t>
        </is>
      </c>
      <c r="AT26" s="439" t="inlineStr">
        <is>
          <t>N/A. This is a voluntary technology-promotion catalogue with no compliance-monitoring regime.</t>
        </is>
      </c>
      <c r="AU26" s="439" t="inlineStr">
        <is>
          <t>No compliance enforcement</t>
        </is>
      </c>
      <c r="AV26" s="439" t="inlineStr">
        <is>
          <t>N/A. Inclusion and use are voluntary, with no penalties.</t>
        </is>
      </c>
      <c r="AW26" s="439" t="inlineStr">
        <is>
          <t>Other incentives or support measures</t>
        </is>
      </c>
      <c r="AX26" s="439" t="inlineStr">
        <is>
          <t>MIIT and others issue the catalogue and process/technology/equipment descriptions; organise promotion matchmaking, case publicity and experience exchange for industrial resource comprehensive utilisation technologies; and guide localities and enterprises to promote the application of the included technologies and equipment.</t>
        </is>
      </c>
      <c r="AY26" s="439" t="inlineStr">
        <is>
          <t>N/A (this instrument is a technology-promotion catalogue that indirectly supports emission reduction by guiding the promotion and application of industrial resource comprehensive utilisation technologies, and has no directly quantifiable greenhouse gas emission coverage)</t>
        </is>
      </c>
      <c r="AZ26" s="439" t="inlineStr">
        <is>
          <t>N/A (this is an indirect technology-promotion instrument with no direct greenhouse gas emission coverage share)</t>
        </is>
      </c>
      <c r="BA26" s="439" t="inlineStr">
        <is>
          <t>E38</t>
        </is>
      </c>
      <c r="BB26" s="439" t="inlineStr">
        <is>
          <t>CO2; CH4</t>
        </is>
      </c>
      <c r="BC26" s="439" t="inlineStr">
        <is>
          <t>Positive</t>
        </is>
      </c>
      <c r="BD26" s="439" t="inlineStr">
        <is>
          <t>Resource conservation; Circular economy; Pollution control; Industrial development</t>
        </is>
      </c>
      <c r="BE26" s="439" t="inlineStr">
        <is>
          <t>MIIT et al. Announcement No. 21 of 2025, National Catalogue of Advanced and Applicable Processes, Technologies and Equipment for the Comprehensive Utilisation of Industrial Resources (2025 Edition)</t>
        </is>
      </c>
      <c r="BF26" s="439" t="inlineStr">
        <is>
          <t>https://www.miit.gov.cn/zwgk/zcwj/wjfb/gg/art/2025/art_dd99789c9aba4900942418f37c505387.html</t>
        </is>
      </c>
      <c r="BG26" s="439" t="inlineStr">
        <is>
          <t>https://www.miit.gov.cn/jgsj/jns/zhlyh/art/2023/art_169733afb2f647e8adf670927bae6c07.html</t>
        </is>
      </c>
    </row>
    <row r="27">
      <c r="A27" s="439" t="inlineStr">
        <is>
          <t>CHNCBATPCI05S000</t>
        </is>
      </c>
      <c r="B27" s="439" t="inlineStr">
        <is>
          <t>Instrument</t>
        </is>
      </c>
      <c r="C27" s="439" t="inlineStr">
        <is>
          <t>Capacity building and public awareness</t>
        </is>
      </c>
      <c r="D27" s="439" t="inlineStr">
        <is>
          <t>Technology promotion catalogue</t>
        </is>
      </c>
      <c r="E27" s="439" t="inlineStr">
        <is>
          <t>Industry</t>
        </is>
      </c>
      <c r="F27" s="439" t="inlineStr">
        <is>
          <t>N/A</t>
        </is>
      </c>
      <c r="G27" s="439" t="inlineStr">
        <is>
          <t>工业领域电力需求侧管理产品（技术）参考目录</t>
        </is>
      </c>
      <c r="H27" s="439" t="inlineStr">
        <is>
          <t>Reference Catalogue of Industrial Power Demand-Side Management Products (Technologies)</t>
        </is>
      </c>
      <c r="I27" s="439" t="inlineStr">
        <is>
          <t>N/A</t>
        </is>
      </c>
      <c r="J27" s="439" t="inlineStr">
        <is>
          <t>The Reference Catalogue of Industrial Power Demand-Side Management Products (Technologies) is a technology-promotion information instrument issued by the General Office of the Ministry of Industry and Information Technology (MIIT) (Operation Monitoring and Coordination Bureau). By selecting and publicly releasing advanced applicable power demand-side management products and technologies, it disseminates information on advanced technologies and guides the industrial sector to carry out power demand-side management and improve electricity-use efficiency and power system flexibility. The catalogue covers products and technologies in directions such as orderly power use and load management, electricity substitution and electrification, energy storage, power demand response, power-quality treatment, and smart energy and virtual power plants. The catalogue is released in batches; the General Office of MIIT determines the selected list of products (technologies) through open solicitation, review and public notice, and issues the catalogue. The first batch was issued by the Notice of the General Office of MIIT on Issuing the Reference Catalogue of Industrial Power Demand-Side Management Products (Technologies) (First Batch) (MIIT General Office Operation Letter [2017] No. 409, 7 July 2017), followed by successive batches; the latest is the sixth batch (MIIT General Office Operation Letter [2024] No. 204, 3 June 2024, 24 items). The catalogue aims to provide a reference for industrial enterprises and power users selecting power demand-side management products and technologies, and to advance the efficient and flexible operation and green, low-carbon transition of industrial power systems.</t>
        </is>
      </c>
      <c r="K27" s="439" t="inlineStr">
        <is>
          <t>Energy conservation; Energy security; Technological innovation</t>
        </is>
      </c>
      <c r="L27" s="439" t="inlineStr">
        <is>
          <t>Indirect</t>
        </is>
      </c>
      <c r="M27" s="439" t="inlineStr">
        <is>
          <t>Supply-side</t>
        </is>
      </c>
      <c r="N27" s="439" t="inlineStr">
        <is>
          <t>CHN</t>
        </is>
      </c>
      <c r="O27" s="439" t="inlineStr">
        <is>
          <t>national</t>
        </is>
      </c>
      <c r="P27" s="439" t="inlineStr">
        <is>
          <t>N/A</t>
        </is>
      </c>
      <c r="Q27" s="439" t="inlineStr">
        <is>
          <t>07/07/2017</t>
        </is>
      </c>
      <c r="R27" s="439" t="inlineStr">
        <is>
          <t>07/07/2017</t>
        </is>
      </c>
      <c r="S27" s="439" t="inlineStr">
        <is>
          <t>N/A</t>
        </is>
      </c>
      <c r="T27" s="439" t="inlineStr">
        <is>
          <t>03/06/2024</t>
        </is>
      </c>
      <c r="U27" s="439" t="inlineStr">
        <is>
          <t>The catalogue is released in batches. The first batch was issued by the Notice of the General Office of MIIT on Issuing the Reference Catalogue of Industrial Power Demand-Side Management Products (Technologies) (First Batch) (MIIT General Office Operation Letter [2017] No. 409) on 7 July 2017. Successive batches followed, with the first to fifth batches consolidated in February 2024 (MIIT General Office Operation Letter [2024] No. 37). The latest is the sixth batch (MIIT General Office Operation Letter [2024] No. 204, issued 3 June 2024, released 5 June 2024, 24 items).</t>
        </is>
      </c>
      <c r="V27" s="439">
        <f>IF(R27="","In force",IF(R27="N/A","In force",IF(TODAY()&lt;DATE(VALUE(RIGHT(R27,4)),VALUE(MID(R27,4,2)),VALUE(LEFT(R27,2))),"Scheduled",IF(S27="","In force",IF(S27="N/A","In force",IF(TODAY()&lt;DATE(VALUE(RIGHT(S27,4)),VALUE(MID(S27,4,2)),VALUE(LEFT(S27,2))),"In force","Ended"))))))</f>
        <v/>
      </c>
      <c r="W27" s="439" t="inlineStr">
        <is>
          <t>General Office of the Ministry of Industry and Information Technology (Operation Monitoring and Coordination Bureau)</t>
        </is>
      </c>
      <c r="X27" s="439" t="inlineStr">
        <is>
          <t>Power demand-side management products and technologies (R&amp;D and promotion outputs)</t>
        </is>
      </c>
      <c r="Y27" s="439" t="inlineStr">
        <is>
          <t>N/A</t>
        </is>
      </c>
      <c r="Z27" s="439" t="inlineStr">
        <is>
          <t>This instrument is a technology-promotion catalogue; the objects promoted are power demand-side management products and technologies such as load management, electricity substitution, energy storage, demand response, power-quality treatment and smart energy. It does not directly regulate physical emission assets.</t>
        </is>
      </c>
      <c r="AA27" s="439" t="inlineStr">
        <is>
          <t>N/A</t>
        </is>
      </c>
      <c r="AB27" s="439" t="inlineStr">
        <is>
          <t>N/A</t>
        </is>
      </c>
      <c r="AC27" s="439" t="inlineStr">
        <is>
          <t>Firms</t>
        </is>
      </c>
      <c r="AD27" s="439" t="inlineStr">
        <is>
          <t>The R&amp;D and manufacturing enterprises of power demand-side management products (technologies) (the supply side that applies for inclusion in the catalogue) and the industrial enterprises and power users that adopt the recommended products and technologies (the demand side). Enterprises voluntarily apply for their products (technologies) to be selected; applicants are responsible for the truthfulness of the materials submitted. Industrial enterprises may voluntarily refer to the catalogue when making selections; neither inclusion nor use carries mandatory obligations.</t>
        </is>
      </c>
      <c r="AE27" s="439" t="inlineStr">
        <is>
          <t>Research and development</t>
        </is>
      </c>
      <c r="AF27" s="439" t="inlineStr">
        <is>
          <t>The power demand-side management product (technology) selection and promotion activity organised by the General Office of MIIT. R&amp;D and manufacturing enterprises apply voluntarily → the competent department organises review and public notice → the catalogue is issued in batches and made public → industrial enterprises and power users are guided to select and promote the included products and technologies.</t>
        </is>
      </c>
      <c r="AG27" s="439" t="inlineStr">
        <is>
          <t>N/A</t>
        </is>
      </c>
      <c r="AH27" s="439" t="inlineStr">
        <is>
          <t>N/A</t>
        </is>
      </c>
      <c r="AI27" s="439" t="inlineStr">
        <is>
          <t>N/A</t>
        </is>
      </c>
      <c r="AJ27" s="439" t="inlineStr">
        <is>
          <t>1) Product (technology) R&amp;D and manufacturing enterprises voluntarily submit materials on functional indicators, power/energy-saving effect, technology maturity and application cases in accordance with the catalogue application requirements; 2) the competent department organises review and public notice against criteria of advancement, applicability and power-saving and regulation effect; 3) selected products (technologies) are included in the catalogue and publicly released; 4) the catalogue is released and updated by batch; 5) the catalogue carries no mandatory compliance obligation, industrial enterprises and power users may refer to and select at their own discretion, and included products and technologies serve as a reference for related support policies and for promotion and application.</t>
        </is>
      </c>
      <c r="AK27" s="439" t="inlineStr">
        <is>
          <t>N/A</t>
        </is>
      </c>
      <c r="AL27" s="439" t="inlineStr">
        <is>
          <t>N/A</t>
        </is>
      </c>
      <c r="AM27" s="439" t="inlineStr">
        <is>
          <t>Linkage with power demand-side management measures and new-type power system construction policies: the catalogue provides product and technology support for industrial power demand-side management. Connected with electricity substitution and industrial energy-conservation policies: included products and technologies may serve as promotion and support references. Synergy with market mechanisms such as demand response and virtual power plants.</t>
        </is>
      </c>
      <c r="AN27" s="439" t="inlineStr">
        <is>
          <t>Product (technology) R&amp;D and manufacturing enterprises voluntarily apply and provide product/technology information; the General Office of MIIT (Operation Monitoring and Coordination Bureau) is responsible for organising the review, aggregation and catalogue release.</t>
        </is>
      </c>
      <c r="AO27" s="439" t="inlineStr">
        <is>
          <t>The General Office of MIIT publicly releases the catalogue through notices and its official portal (government public release); enterprises submit application materials through the catalogue application channel.</t>
        </is>
      </c>
      <c r="AP27" s="439" t="inlineStr">
        <is>
          <t>Released by batch, with solicitation organised roughly annually (first batch in 2017, latest sixth batch in 2024).</t>
        </is>
      </c>
      <c r="AQ27" s="439" t="inlineStr">
        <is>
          <t>Yes (public). The catalogue is fully disclosed to the public through the General Office of MIIT's notices and its official portal.</t>
        </is>
      </c>
      <c r="AR27" s="439" t="inlineStr">
        <is>
          <t>N/A</t>
        </is>
      </c>
      <c r="AS27" s="439" t="inlineStr">
        <is>
          <t>No compliance monitoring</t>
        </is>
      </c>
      <c r="AT27" s="439" t="inlineStr">
        <is>
          <t>N/A. This is a voluntary technology-promotion catalogue with no compliance-monitoring regime.</t>
        </is>
      </c>
      <c r="AU27" s="439" t="inlineStr">
        <is>
          <t>No compliance enforcement</t>
        </is>
      </c>
      <c r="AV27" s="439" t="inlineStr">
        <is>
          <t>N/A. Inclusion and use are voluntary, with no penalties.</t>
        </is>
      </c>
      <c r="AW27" s="439" t="inlineStr">
        <is>
          <t>Other incentives or support measures</t>
        </is>
      </c>
      <c r="AX27" s="439" t="inlineStr">
        <is>
          <t>The General Office of MIIT issues the catalogue and product/technology descriptions; organises promotion matchmaking, case publicity and experience exchange for power demand-side management technologies; and guides localities and enterprises to promote the application of the included products and technologies.</t>
        </is>
      </c>
      <c r="AY27" s="439" t="inlineStr">
        <is>
          <t>N/A (this instrument is a technology-promotion catalogue that indirectly supports emission reduction by guiding the promotion and application of power demand-side management products and technologies, and has no directly quantifiable greenhouse gas emission coverage)</t>
        </is>
      </c>
      <c r="AZ27" s="439" t="inlineStr">
        <is>
          <t>N/A (this is an indirect technology-promotion instrument with no direct greenhouse gas emission coverage share)</t>
        </is>
      </c>
      <c r="BA27" s="439" t="inlineStr">
        <is>
          <t>D35</t>
        </is>
      </c>
      <c r="BB27" s="439" t="inlineStr">
        <is>
          <t>CO2</t>
        </is>
      </c>
      <c r="BC27" s="439" t="inlineStr">
        <is>
          <t>Positive</t>
        </is>
      </c>
      <c r="BD27" s="439" t="inlineStr">
        <is>
          <t>Energy conservation; Technological innovation; Energy security</t>
        </is>
      </c>
      <c r="BE27" s="439" t="inlineStr">
        <is>
          <t>Notice of the General Office of MIIT on Issuing the Reference Catalogue of Industrial Power Demand-Side Management Products (Technologies) (Sixth Batch) (MIIT General Office Operation Letter [2024] No. 204)</t>
        </is>
      </c>
      <c r="BF27" s="439" t="inlineStr">
        <is>
          <t>https://www.miit.gov.cn/zwgk/zcwj/wjfb/tz/art/2024/art_23836d619c814d8587ecfda9cfc6b68e.html</t>
        </is>
      </c>
      <c r="BG27" s="439" t="inlineStr">
        <is>
          <t>https://www.miit.gov.cn/jgsj/yxj/wjfb/art/2020/art_09a11724de154215ae9d5ef81a79ff48.html</t>
        </is>
      </c>
    </row>
    <row r="28">
      <c r="A28" s="439" t="inlineStr">
        <is>
          <t>CHNCBAESII01S000</t>
        </is>
      </c>
      <c r="B28" s="439" t="inlineStr">
        <is>
          <t>Instrument</t>
        </is>
      </c>
      <c r="C28" s="439" t="inlineStr">
        <is>
          <t>Capacity building and public awareness</t>
        </is>
      </c>
      <c r="D28" s="439" t="inlineStr">
        <is>
          <t>Education system integration</t>
        </is>
      </c>
      <c r="E28" s="439" t="inlineStr">
        <is>
          <t>Cross-sectoral</t>
        </is>
      </c>
      <c r="F28" s="439" t="inlineStr">
        <is>
          <t>N/A</t>
        </is>
      </c>
      <c r="G28" s="439" t="inlineStr">
        <is>
          <t>绿色低碳发展国民教育体系建设</t>
        </is>
      </c>
      <c r="H28" s="439" t="inlineStr">
        <is>
          <t>Construction of a Green and Low-Carbon Development National Education System</t>
        </is>
      </c>
      <c r="I28" s="439" t="inlineStr">
        <is>
          <t>N/A</t>
        </is>
      </c>
      <c r="J28" s="439" t="inlineStr">
        <is>
          <t>The Construction of a Green and Low-Carbon Development National Education System is a nationwide education system development initiative deployed by the Ministry of Education (MOE). It aims to integrate the concept of green and low-carbon development into all levels and domains of the national education system, systematically building a green and low-carbon education system across multiple dimensions including curricula and teaching materials, academic disciplines and programmes, teacher training and campus construction, so as to nurture a new generation of young people who embrace green and low-carbon principles and to cultivate professional talent for carbon peak and carbon neutrality. The Plan sets two-phase targets: by 2025, green and low-carbon living concepts and norms shall be disseminated across universities, primary and secondary schools, green and low-carbon concepts shall be incorporated into the university, primary and secondary school education system, and the number of higher education programmes in green and low-carbon-related fields nationwide shall be no fewer than 600; by 2030, students' green and low-carbon lifestyles and behavioural habits shall be systematically cultivated, and a relatively complete multi-level education system for green and low-carbon concepts shall be in place. The Plan is organised around four pillars: (1) Integrating green and low-carbon development into education and teaching, including incorporating green and low-carbon content into pre-school education picture books and animations; systematically including green and low-carbon knowledge in subject textbooks such as politics, language, biology, geography, physics and chemistry at the basic education stage; establishing an interdisciplinary core knowledge system for carbon peak and carbon neutrality in higher education and integrating it into ideological and political theory courses; adding emerging programmes such as carbon emission statistical accounting and carbon sink measurement and assessment in vocational education; and including carbon peak and carbon neutrality knowledge in teacher candidate training and teacher training at all levels. (2) Enhancing the contribution of education services through green and low-carbon development, including supporting higher education institutions in establishing carbon peak and carbon neutrality-related disciplines and programmes such as energy storage, hydrogen energy, carbon capture, utilisation and storage, carbon emissions trading, carbon sinks and green finance, and building national-level innovation platforms such as National Key Laboratories and National Technology Innovation Centres. (3) Integrating green and low-carbon development into campus construction, including improving campus energy management systems, establishing energy consumption monitoring systems, and promoting ultra-low energy buildings and renewable energy applications. (4) Establishing safeguard measures including cross-departmental coordination, funding assurance and publicity and guidance. The Plan was issued by the MOE on 26 October 2022 as Jiao Fa [2022] No. 2.</t>
        </is>
      </c>
      <c r="K28" s="439" t="inlineStr">
        <is>
          <t>Public awareness; Climate change mitigation</t>
        </is>
      </c>
      <c r="L28" s="439" t="inlineStr">
        <is>
          <t>Direct</t>
        </is>
      </c>
      <c r="M28" s="439" t="inlineStr">
        <is>
          <t>environment</t>
        </is>
      </c>
      <c r="N28" s="439" t="inlineStr">
        <is>
          <t>CHN</t>
        </is>
      </c>
      <c r="O28" s="439" t="inlineStr">
        <is>
          <t>national</t>
        </is>
      </c>
      <c r="P28" s="439" t="inlineStr">
        <is>
          <t>N/A</t>
        </is>
      </c>
      <c r="Q28" s="439" t="inlineStr">
        <is>
          <t>26/10/2022</t>
        </is>
      </c>
      <c r="R28" s="439" t="inlineStr">
        <is>
          <t>26/10/2022</t>
        </is>
      </c>
      <c r="S28" s="439" t="inlineStr">
        <is>
          <t>N/A</t>
        </is>
      </c>
      <c r="T28" s="439" t="inlineStr">
        <is>
          <t>N/A</t>
        </is>
      </c>
      <c r="U28" s="439" t="inlineStr">
        <is>
          <t>N/A</t>
        </is>
      </c>
      <c r="V28" s="439">
        <f>IF(R28="","In force",IF(R28="N/A","In force",IF(TODAY()&lt;DATE(VALUE(RIGHT(R28,4)),VALUE(MID(R28,4,2)),VALUE(LEFT(R28,2))),"Scheduled",IF(S28="","In force",IF(S28="N/A","In force",IF(TODAY()&lt;DATE(VALUE(RIGHT(S28,4)),VALUE(MID(S28,4,2)),VALUE(LEFT(S28,2))),"In force","Ended"))))))</f>
        <v/>
      </c>
      <c r="W28" s="439" t="inlineStr">
        <is>
          <t>Ministry of Education</t>
        </is>
      </c>
      <c r="X28" s="439" t="inlineStr">
        <is>
          <t>National education system (curricula, disciplines and campus construction)</t>
        </is>
      </c>
      <c r="Y28" s="439" t="inlineStr">
        <is>
          <t>N/A</t>
        </is>
      </c>
      <c r="Z28" s="439" t="inlineStr">
        <is>
          <t>This instrument is an education system development plan whose defined object is the curricula and teaching materials, discipline and programme design, teacher training and campus infrastructure development related to green and low-carbon development within the national education system. It does not directly regulate physical emitting assets. The Plan systematically fosters green and low-carbon awareness and cultivates carbon peak and carbon neutrality professional talent through the education system, indirectly supporting society-wide GHG emission reductions.</t>
        </is>
      </c>
      <c r="AA28" s="439" t="inlineStr">
        <is>
          <t>N/A</t>
        </is>
      </c>
      <c r="AB28" s="439" t="inlineStr">
        <is>
          <t>N/A</t>
        </is>
      </c>
      <c r="AC28" s="439" t="inlineStr">
        <is>
          <t>General public</t>
        </is>
      </c>
      <c r="AD28" s="439" t="inlineStr">
        <is>
          <t>Education administrative departments at all levels, universities, primary and secondary schools and kindergartens, vocational colleges and higher education institutions. The Plan is a guiding document for education administrative departments and schools; education administrative departments at all levels are responsible for formulating specific implementation plans and organising their execution; schools integrate green and low-carbon concepts into education, teaching and campus construction in accordance with the Plan's requirements. It does not impose mandatory compliance obligations or penalties.</t>
        </is>
      </c>
      <c r="AE28" s="439" t="inlineStr">
        <is>
          <t>Production, generation or conversion</t>
        </is>
      </c>
      <c r="AF28" s="439" t="inlineStr">
        <is>
          <t>Green and low-carbon development education system development activities by education administrative departments and schools. The MOE formulates the overall plan and implementation guidance → education administrative departments at all levels develop local implementation plans and organise their execution → universities, primary and secondary schools and vocational colleges integrate green and low-carbon content into curricula, teaching materials, programme design and campus construction → higher education institutions establish carbon peak and carbon neutrality-related disciplines and programmes and national-level innovation platforms.</t>
        </is>
      </c>
      <c r="AG28" s="439" t="inlineStr">
        <is>
          <t>N/A</t>
        </is>
      </c>
      <c r="AH28" s="439" t="inlineStr">
        <is>
          <t>N/A</t>
        </is>
      </c>
      <c r="AI28" s="439" t="inlineStr">
        <is>
          <t>N/A</t>
        </is>
      </c>
      <c r="AJ28" s="439" t="inlineStr">
        <is>
          <t>1) By 2025, green and low-carbon living concepts and norms shall be disseminated across universities, primary and secondary schools, green and low-carbon concepts shall enter the university, primary and secondary school education system, and the number of higher education programmes in green and low-carbon-related fields nationwide shall be no fewer than 600; 2) By 2030, students' green and low-carbon lifestyles and behavioural habits shall be systematically cultivated, and a relatively complete multi-level education system for green and low-carbon concepts shall be in place; 3) Green and low-carbon content shall be integrated into subject textbooks across relevant disciplines at the basic education stage and into higher education curricula; 4) Additional carbon peak and carbon neutrality-related disciplines and programmes shall be established, including energy storage, hydrogen energy, carbon capture, utilisation and storage, carbon emissions trading, carbon sinks and green finance; 5) Carbon peak and carbon neutrality knowledge shall be included in teacher candidate training and teacher training at all levels; 6) Green campus construction and renewable energy applications shall be promoted; 7) The Plan is a guiding document for education administrative departments and schools and does not impose mandatory compliance obligations or penalties.</t>
        </is>
      </c>
      <c r="AK28" s="439" t="inlineStr">
        <is>
          <t>N/A</t>
        </is>
      </c>
      <c r="AL28" s="439" t="inlineStr">
        <is>
          <t>N/A</t>
        </is>
      </c>
      <c r="AM28" s="439" t="inlineStr">
        <is>
          <t>Linked with public awareness and education campaigns such as National Low-Carbon Day (CHNCBAPACI04S000) and National Energy Conservation Awareness Week (CHNCBAPACI03S000): schools carry out supporting activities such as themed class meetings and knowledge contests during these themed days/weeks. Linked with the National Occupational Standard for Carbon Emission Administrators (PCE): the development of green and low-carbon-related disciplines, programmes and vocational education provides the educational foundation for training carbon emission administrator and other occupational talent. Aligned with the CPC Central Committee and State Council's Opinions on Fully, Accurately and Comprehensively Implementing the New Development Philosophy to Achieve Carbon Peak and Carbon Neutrality and the Action Plan for Carbon Peak Before 2030, implementing the requirements of the national carbon peak and carbon neutrality strategy for the education system.</t>
        </is>
      </c>
      <c r="AN28" s="439" t="inlineStr">
        <is>
          <t>The MOE is responsible for the overall formulation, organisation and coordination of the Plan; education administrative departments at all levels formulate local implementation plans in accordance with the Plan requirements, organise implementation by schools within their jurisdiction, and periodically summarise and report on work progress.</t>
        </is>
      </c>
      <c r="AO28" s="439" t="inlineStr">
        <is>
          <t>The MOE publicly released the Plan through notices and its official web portal (government public release); education administrative departments at all levels disseminate the Plan and organise school implementation.</t>
        </is>
      </c>
      <c r="AP28" s="439" t="inlineStr">
        <is>
          <t>The Plan sets two-phase targets for 2025 and 2030, with implementation progressing and being reviewed according to plan.</t>
        </is>
      </c>
      <c r="AQ28" s="439" t="inlineStr">
        <is>
          <t>Yes (public). The Plan is made publicly available in full to society through the MOE and State Council official web portals.</t>
        </is>
      </c>
      <c r="AR28" s="439" t="inlineStr">
        <is>
          <t>N/A</t>
        </is>
      </c>
      <c r="AS28" s="439" t="inlineStr">
        <is>
          <t>No compliance monitoring</t>
        </is>
      </c>
      <c r="AT28" s="439" t="inlineStr">
        <is>
          <t>N/A</t>
        </is>
      </c>
      <c r="AU28" s="439" t="inlineStr">
        <is>
          <t>No compliance enforcement</t>
        </is>
      </c>
      <c r="AV28" s="439" t="inlineStr">
        <is>
          <t>N/A</t>
        </is>
      </c>
      <c r="AW28" s="439" t="inlineStr">
        <is>
          <t>Other incentives or support</t>
        </is>
      </c>
      <c r="AX28" s="439" t="inlineStr">
        <is>
          <t>The Plan is itself a top-level design instrument for capacity building. The MOE organises the development of green and low-carbon development-related curricula, teaching materials and teaching resources; systematically incorporates carbon peak and carbon neutrality knowledge into teacher candidate training and teacher and principal training at all levels; supports and guides higher education institutions in accelerating the development of carbon peak and carbon neutrality-related disciplines and programmes, and promotes the establishment of national-level innovation platforms such as National Key Laboratories and National Technology Innovation Centres; local education administrative departments and schools organise the implementation of the Plan and carry out green campus construction and related educational activities.</t>
        </is>
      </c>
      <c r="AY28" s="439" t="inlineStr">
        <is>
          <t>N/A (this instrument is an education system development plan; it indirectly supports society-wide emission reductions by systematically fostering green and low-carbon awareness and cultivating carbon peak and carbon neutrality professional talent through the education system and has no directly quantifiable GHG emission coverage)</t>
        </is>
      </c>
      <c r="AZ28" s="439" t="inlineStr">
        <is>
          <t>N/A (this instrument is an indirect capacity building tool with no direct GHG emission coverage share)</t>
        </is>
      </c>
      <c r="BA28" s="439" t="inlineStr">
        <is>
          <t>P85</t>
        </is>
      </c>
      <c r="BB28" s="439" t="inlineStr">
        <is>
          <t>CO2; CH4; N2O; HFCs; PFCs; SF6; NF3</t>
        </is>
      </c>
      <c r="BC28" s="439" t="inlineStr">
        <is>
          <t>Positive</t>
        </is>
      </c>
      <c r="BD28" s="439" t="inlineStr">
        <is>
          <t>Industrial development; Technological innovation; Resource conservation</t>
        </is>
      </c>
      <c r="BE28" s="439" t="inlineStr">
        <is>
          <t>Notice of the Ministry of Education on Issuing the Implementation Plan for the Construction of a Green and Low-Carbon Development National Education System (Jiao Fa [2022] No. 2)</t>
        </is>
      </c>
      <c r="BF28" s="439" t="inlineStr">
        <is>
          <t>https://www.gov.cn/zhengce/zhengceku/2022-11/09/content_5725566.htm</t>
        </is>
      </c>
      <c r="BG28" s="439" t="inlineStr">
        <is>
          <t>N/A</t>
        </is>
      </c>
    </row>
    <row r="29">
      <c r="A29" s="439" t="inlineStr">
        <is>
          <t>CHNCBAGSSI01S000</t>
        </is>
      </c>
      <c r="B29" s="439" t="inlineStr">
        <is>
          <t>Instrument</t>
        </is>
      </c>
      <c r="C29" s="439" t="inlineStr">
        <is>
          <t>Capacity building and public awareness</t>
        </is>
      </c>
      <c r="D29" s="439" t="inlineStr">
        <is>
          <t>Green standard system</t>
        </is>
      </c>
      <c r="E29" s="439" t="inlineStr">
        <is>
          <t>Industry</t>
        </is>
      </c>
      <c r="F29" s="439" t="inlineStr">
        <is>
          <t>N/A</t>
        </is>
      </c>
      <c r="G29" s="439" t="inlineStr">
        <is>
          <t>绿色制造标准体系</t>
        </is>
      </c>
      <c r="H29" s="439" t="inlineStr">
        <is>
          <t>Green Manufacturing Standard System</t>
        </is>
      </c>
      <c r="I29" s="439" t="inlineStr">
        <is>
          <t>N/A</t>
        </is>
      </c>
      <c r="J29" s="439" t="inlineStr">
        <is>
          <t>The Green Manufacturing Standard System is a standard-setting programme jointly established by the Ministry of Industry and Information Technology (MIIT) and the Standardisation Administration of China (SAC), with the Green Manufacturing Standard System Construction Guide (M.G.X.L.J. [2016] No. 304, issued 7 September 2016) as its core document, establishing a comprehensive standards framework covering the full dimensions of the manufacturing sector's green transition. The standards system is organised into seven sub-systems: general fundamentals; green products; green factories; green enterprises; green industrial parks; green supply chains; and green evaluation and services, spanning 19 manufacturing industries. Construction targets are phased: by 2020, a set of foundational and key standards was to be developed to form a basically sound standards system; by 2025, green manufacturing standards are to be widely applied across all industries, forming a relatively complete standards system. As of 2025, more than 450 standards relating to green factory evaluation have been developed (covering 29 major, 100 medium and 334 fine industrial sub-sectors), nearly 200 standards for green products (product green design), 9 national standards and more than 20 industry or group standards for green supply chain management, with a national standard for green industrial park evaluation under development. In addition to recommended national standards (GB/T), the standards system also encompasses certain mandatory national standards (GB, such as energy consumption quota standards), with each standard having its own independent legal force and scope of application. The National Technical Committee on Green Manufacturing Technology Standardisation (SAC/TC 337) is the primary technical secretariat for green manufacturing standardisation.</t>
        </is>
      </c>
      <c r="K29" s="439" t="inlineStr">
        <is>
          <t>Industrial development; Technological innovation</t>
        </is>
      </c>
      <c r="L29" s="439" t="inlineStr">
        <is>
          <t>Indirect</t>
        </is>
      </c>
      <c r="M29" s="439" t="inlineStr">
        <is>
          <t>Supply-side</t>
        </is>
      </c>
      <c r="N29" s="439" t="inlineStr">
        <is>
          <t>CHN</t>
        </is>
      </c>
      <c r="O29" s="439" t="inlineStr">
        <is>
          <t>national</t>
        </is>
      </c>
      <c r="P29" s="439" t="inlineStr">
        <is>
          <t>N/A</t>
        </is>
      </c>
      <c r="Q29" s="439" t="inlineStr">
        <is>
          <t>07/09/2016</t>
        </is>
      </c>
      <c r="R29" s="439" t="inlineStr">
        <is>
          <t>07/09/2016</t>
        </is>
      </c>
      <c r="S29" s="439" t="inlineStr">
        <is>
          <t>N/A</t>
        </is>
      </c>
      <c r="T29" s="439" t="inlineStr">
        <is>
          <t>N/A</t>
        </is>
      </c>
      <c r="U29" s="439" t="inlineStr">
        <is>
          <t>N/A</t>
        </is>
      </c>
      <c r="V29" s="439">
        <f>IF(R29="","In force",IF(R29="N/A","In force",IF(TODAY()&lt;DATE(VALUE(RIGHT(R29,4)),VALUE(MID(R29,4,2)),VALUE(LEFT(R29,2))),"Scheduled",IF(S29="","In force",IF(S29="N/A","In force",IF(TODAY()&lt;DATE(VALUE(RIGHT(S29,4)),VALUE(MID(S29,4,2)),VALUE(LEFT(S29,2))),"In force","Ended"))))))</f>
        <v/>
      </c>
      <c r="W29" s="439" t="inlineStr">
        <is>
          <t>Ministry of Industry and Information Technology (Energy Conservation and Comprehensive Utilisation Department); Standardisation Administration of China; National Technical Committee on Green Manufacturing Technology Standardisation (SAC/TC 337, technical secretariat)</t>
        </is>
      </c>
      <c r="X29" s="439" t="inlineStr">
        <is>
          <t>Green manufacturing standards system (standards/information infrastructure)</t>
        </is>
      </c>
      <c r="Y29" s="439" t="inlineStr">
        <is>
          <t>New</t>
        </is>
      </c>
      <c r="Z29" s="439" t="inlineStr">
        <is>
          <t>The object defined and covered by this instrument is the technical standards framework for the green manufacturing domain, covering seven sub-systems: general fundamentals, green products, green factories, green enterprises, green industrial parks, green supply chains, and green evaluation and services. As of 2025, approximately 700 standards at various levels have been developed and published, including recommended national standards (GB/T), mandatory national standards (GB), industry standards (JC, QB, HG, etc.) and group standards. Each specific standard has its own independent legal force and scope of application.</t>
        </is>
      </c>
      <c r="AA29" s="439" t="inlineStr">
        <is>
          <t>N/A</t>
        </is>
      </c>
      <c r="AB29" s="439" t="inlineStr">
        <is>
          <t>N/A</t>
        </is>
      </c>
      <c r="AC29" s="439" t="inlineStr">
        <is>
          <t>Enterprises (users of standards); standardisation technical bodies (developers of standards)</t>
        </is>
      </c>
      <c r="AD29" s="439" t="inlineStr">
        <is>
          <t>The development of green manufacturing standards is undertaken by the National Technical Committee on Green Manufacturing Technology Standardisation (SAC/TC 337) and relevant sectoral standardisation technical committees. The users of the standards are manufacturing enterprises, covering above-designated-size industrial enterprises across all sectors. Enterprises may voluntarily adopt recommended standards (GB/T) or comply with mandatory standards (GB).</t>
        </is>
      </c>
      <c r="AE29" s="439" t="inlineStr">
        <is>
          <t>Research and development</t>
        </is>
      </c>
      <c r="AF29" s="439" t="inlineStr">
        <is>
          <t>Government authorities jointly with standardisation bodies formulate the standards system framework and roadmap; standardisation technical committees organise the research, drafting, consultation, review and submission of standards for approval; approved standards are published through the National Public Service Platform for Standards Information; manufacturing enterprises choose to adopt standards or translate standard requirements into enterprise production and management activities according to the nature of the standards and their own needs. The standards system plan is a guiding and co-ordinating document, with no mandatory compliance obligations or penalties; however, mandatory national standards (GB, such as energy consumption quota standards) included within the system do carry binding legal force.</t>
        </is>
      </c>
      <c r="AG29" s="439" t="inlineStr">
        <is>
          <t>N/A</t>
        </is>
      </c>
      <c r="AH29" s="439" t="inlineStr">
        <is>
          <t>N/A</t>
        </is>
      </c>
      <c r="AI29" s="439" t="inlineStr">
        <is>
          <t>N/A</t>
        </is>
      </c>
      <c r="AJ29" s="439" t="inlineStr">
        <is>
          <t>1) MIIT and SAC jointly issue the standards system construction guide, establishing the architecture of the seven sub-systems; 2) Standard-setting priorities and task assignments for each domain are determined in accordance with the standards system construction guide; 3) Standardisation technical committees organise the research and development of specific standards following standardisation work procedures; 4) The development and revision of standards follow the procedures prescribed by the Standardisation Law (project initiation, drafting, consultation, review, approval, publication); 5) The implementation effectiveness of the standards system is monitored, evaluated, and revised as appropriate. The standards system plan is a guiding document and does not impose mandatory compliance obligations.</t>
        </is>
      </c>
      <c r="AK29" s="439" t="inlineStr">
        <is>
          <t>N/A</t>
        </is>
      </c>
      <c r="AL29" s="439" t="inlineStr">
        <is>
          <t>N/A</t>
        </is>
      </c>
      <c r="AM29" s="439" t="inlineStr">
        <is>
          <t>Provides the standards foundation for the application-layer instruments of the green manufacturing system, including the Green Factory Gradient Cultivation and Management (CHNCBACBPI01S000), eco-design product evaluation, green industrial park evaluation and green supply chain management evaluation. Complements and interfaces with national energy consumption quota standards (GB series), pollution-discharge-permitting technical specifications, GHG emission accounting and reporting standards (GB/T 32150/32151 series), and green product certification standards. Provides the technical standards basis for green-industry identification in green finance taxonomies (e.g., the Green Finance Endorsed Project Catalogue).</t>
        </is>
      </c>
      <c r="AN29" s="439" t="inlineStr">
        <is>
          <t>MIIT and SAC jointly issued the standards system construction guide; standardisation technical committees (primarily SAC/TC 337) are responsible for drafting and technical secretariat work; the National Public Service Platform for Standards Information (std.samr.gov.cn) and the National Standards Full-Text Disclosure System serve as the platforms for standard publication and retrieval.</t>
        </is>
      </c>
      <c r="AO29" s="439" t="inlineStr">
        <is>
          <t>The standards system construction guide is published through the MIIT website and government gazettes; developed and published standards are publicly disclosed through the National Public Service Platform for Standards Information and the National Standards Full-Text Disclosure System.</t>
        </is>
      </c>
      <c r="AP29" s="439" t="inlineStr">
        <is>
          <t>The standards system is advanced in phases (with targets for 2020 and 2025); specific standards are continuously developed and revised following standardisation work procedures.</t>
        </is>
      </c>
      <c r="AQ29" s="439" t="inlineStr">
        <is>
          <t>Yes (public). The full text of the standards system construction guide is publicly available through the MIIT website. The texts of published national and industry standards are publicly accessible through the National Public Service Platform for Standards Information and the National Standards Full-Text Disclosure System.</t>
        </is>
      </c>
      <c r="AR29" s="439" t="inlineStr">
        <is>
          <t>N/A</t>
        </is>
      </c>
      <c r="AS29" s="439" t="inlineStr">
        <is>
          <t>No compliance monitoring</t>
        </is>
      </c>
      <c r="AT29" s="439" t="inlineStr">
        <is>
          <t>N/A</t>
        </is>
      </c>
      <c r="AU29" s="439" t="inlineStr">
        <is>
          <t>No compliance enforcement</t>
        </is>
      </c>
      <c r="AV29" s="439" t="inlineStr">
        <is>
          <t>N/A</t>
        </is>
      </c>
      <c r="AW29" s="439" t="inlineStr">
        <is>
          <t>Other incentives or support</t>
        </is>
      </c>
      <c r="AX29" s="439" t="inlineStr">
        <is>
          <t>MIIT organises interpretation and awareness training on the standards system construction guide; the National Technical Committee on Green Manufacturing Technology Standardisation and sectoral standardisation technical committees organise training for standards drafters and standards awareness and interpretation activities; the Green Manufacturing Public Service Platform (gmpsp.org.cn) publishes and disseminates standards information; green manufacturing standardisation pilot demonstrations and experience-sharing are organised.</t>
        </is>
      </c>
      <c r="AY29" s="439" t="inlineStr">
        <is>
          <t>N/A (this instrument is a standards system plan; it indirectly promotes GHG emission reductions by building the technical standards foundation for green manufacturing and guiding and standardising the green and low-carbon transition of the manufacturing sector, and has no directly quantifiable emission coverage)</t>
        </is>
      </c>
      <c r="AZ29" s="439" t="inlineStr">
        <is>
          <t>N/A (this instrument is an indirect capacity-building instrument with no direct GHG emission coverage share)</t>
        </is>
      </c>
      <c r="BA29" s="439" t="inlineStr">
        <is>
          <t>C10; C11; C12; C13; C14; C15; C16; C17; C18; C19; C20; C21; C22; C23; C24; C25; C26; C27; C28; C29; C30; C31; C32; C33</t>
        </is>
      </c>
      <c r="BB29" s="439" t="inlineStr">
        <is>
          <t>CO2; CH4; N2O; HFCs; PFCs; SF6; NF3</t>
        </is>
      </c>
      <c r="BC29" s="439" t="inlineStr">
        <is>
          <t>Positive</t>
        </is>
      </c>
      <c r="BD29" s="439" t="inlineStr">
        <is>
          <t>Industrial development; Technological innovation; Energy conservation; Pollution control; Resource conservation; Circular economy</t>
        </is>
      </c>
      <c r="BE29" s="439" t="inlineStr">
        <is>
          <t>Notice of the Ministry of Industry and Information Technology and the Standardisation Administration of China on Issuing the Green Manufacturing Standard System Construction Guide (M.G.X.L.J. [2016] No. 304)</t>
        </is>
      </c>
      <c r="BF29" s="439" t="inlineStr">
        <is>
          <t>https://www.miit.gov.cn/jgsj/jns/wjfb/art/2020/art_d364c0664fc04535addaeb550cd45f76.html</t>
        </is>
      </c>
      <c r="BG29" s="439" t="inlineStr">
        <is>
          <t>https://www.gov.cn/xinwen/2016-09/29/content_5113568.htm; https://std.samr.gov.cn/ (National Public Service Platform for Standards Information)</t>
        </is>
      </c>
    </row>
    <row r="30">
      <c r="A30" s="439" t="inlineStr">
        <is>
          <t>CHNCBAPCEI01S000</t>
        </is>
      </c>
      <c r="B30" s="439" t="inlineStr">
        <is>
          <t>Instrument</t>
        </is>
      </c>
      <c r="C30" s="439" t="inlineStr">
        <is>
          <t>Capacity building and public awareness</t>
        </is>
      </c>
      <c r="D30" s="439" t="inlineStr">
        <is>
          <t>Professional certification</t>
        </is>
      </c>
      <c r="E30" s="439" t="inlineStr">
        <is>
          <t>Cross-sectoral</t>
        </is>
      </c>
      <c r="F30" s="439" t="inlineStr">
        <is>
          <t>N/A</t>
        </is>
      </c>
      <c r="G30" s="439" t="inlineStr">
        <is>
          <t>碳排放管理员国家职业标准</t>
        </is>
      </c>
      <c r="H30" s="439" t="inlineStr">
        <is>
          <t>National Occupational Standard for Carbon Emission Administrators</t>
        </is>
      </c>
      <c r="I30" s="439" t="inlineStr">
        <is>
          <t>N/A</t>
        </is>
      </c>
      <c r="J30" s="439" t="inlineStr">
        <is>
          <t>The National Occupational Standard for Carbon Emission Administrators (2023 Edition) is a national occupational standard jointly issued by the Ministry of Human Resources and Social Security (MOHRSS) and the Ministry of Ecology and Environment (MEE). It is China's first national occupational qualification standard in the carbon management field, designed to standardise the professional conduct of carbon emission management practitioners, guide the direction of vocational education and training, and provide a basis for vocational skill level recognition. The Standard defines a Carbon Emission Administrator as a person engaged in the monitoring, statistical accounting, verification, trading and consulting of CO2 and other GHG emissions, with occupational code 4-09-07-04 and a Green Occupation label (L). The Standard covers six occupational categories: Carbon Emission Monitor, Carbon Emission Accountant, Carbon Emission Verifier, Carbon Emission Trader, Carbon Emission Consultant and Civil Aviation Carbon Emission Administrator. Vocational skill levels are set at five grades (Grade 5/Elementary Worker, Grade 4/Intermediate Worker, Grade 3/Advanced Worker, Grade 2/Technician, Grade 1/Senior Technician). Grade 5/Elementary Worker is not divided by category; Carbon Emission Consultant is set only for Grades 3 to 1. The Standard systematically specifies the occupational functions, work content, skill requirements and relevant knowledge requirements for each grade, and sets training reference hours (no fewer than 40 standard hours for Grade 5, no fewer than 100 standard hours for Grades 2 and 1) and assessment standards. The Standard was jointly issued by the General Office of MOHRSS and the General Office of MEE on 19 September 2023 (MOHRSS Office Circular [2023] No. 40), publicly released on 22 September 2023, and took effect on the date of publication. The lead drafting organisation was the China Petroleum and Chemical Industry Federation; reviewing organisations included the Environmental Development Centre of MEE, the National Centre for Climate Change Strategy and International Cooperation, and Tsinghua University.</t>
        </is>
      </c>
      <c r="K30" s="439" t="inlineStr">
        <is>
          <t>Capacity building; Climate change mitigation</t>
        </is>
      </c>
      <c r="L30" s="439" t="inlineStr">
        <is>
          <t>Direct</t>
        </is>
      </c>
      <c r="M30" s="439" t="inlineStr">
        <is>
          <t>environment</t>
        </is>
      </c>
      <c r="N30" s="439" t="inlineStr">
        <is>
          <t>CHN</t>
        </is>
      </c>
      <c r="O30" s="439" t="inlineStr">
        <is>
          <t>national</t>
        </is>
      </c>
      <c r="P30" s="439" t="inlineStr">
        <is>
          <t>N/A</t>
        </is>
      </c>
      <c r="Q30" s="439" t="inlineStr">
        <is>
          <t>19/09/2023</t>
        </is>
      </c>
      <c r="R30" s="439" t="inlineStr">
        <is>
          <t>19/09/2023</t>
        </is>
      </c>
      <c r="S30" s="439" t="inlineStr">
        <is>
          <t>N/A</t>
        </is>
      </c>
      <c r="T30" s="439" t="inlineStr">
        <is>
          <t>N/A</t>
        </is>
      </c>
      <c r="U30" s="439" t="inlineStr">
        <is>
          <t>N/A</t>
        </is>
      </c>
      <c r="V30" s="439">
        <f>IF(R30="","In force",IF(R30="N/A","In force",IF(TODAY()&lt;DATE(VALUE(RIGHT(R30,4)),VALUE(MID(R30,4,2)),VALUE(LEFT(R30,2))),"Scheduled",IF(S30="","In force",IF(S30="N/A","In force",IF(TODAY()&lt;DATE(VALUE(RIGHT(S30,4)),VALUE(MID(S30,4,2)),VALUE(LEFT(S30,2))),"In force","Ended"))))))</f>
        <v/>
      </c>
      <c r="W30" s="439" t="inlineStr">
        <is>
          <t>Ministry of Human Resources and Social Security; Ministry of Ecology and Environment</t>
        </is>
      </c>
      <c r="X30" s="439" t="inlineStr">
        <is>
          <t>Occupational standard and skill grades for carbon emission administrators (human resource development)</t>
        </is>
      </c>
      <c r="Y30" s="439" t="inlineStr">
        <is>
          <t>N/A</t>
        </is>
      </c>
      <c r="Z30" s="439" t="inlineStr">
        <is>
          <t>This instrument is an occupational qualification standard that defines the skill requirements and grade recognition standards for carbon emission management-related occupations, including six occupational categories: Carbon Emission Monitor, Accountant, Verifier, Trader, Consultant and Civil Aviation Carbon Emission Administrator. It does not directly regulate physical emitting assets. The Standard indirectly supports accurate monitoring, accounting, verification and management of GHG emissions by standardising the skill level of practitioners.</t>
        </is>
      </c>
      <c r="AA30" s="439" t="inlineStr">
        <is>
          <t>N/A</t>
        </is>
      </c>
      <c r="AB30" s="439" t="inlineStr">
        <is>
          <t>N/A</t>
        </is>
      </c>
      <c r="AC30" s="439" t="inlineStr">
        <is>
          <t>General public</t>
        </is>
      </c>
      <c r="AD30" s="439" t="inlineStr">
        <is>
          <t>Persons intending to engage in carbon emission management-related work (including carbon emission monitoring, accounting, verification, trading and consulting categories); vocational colleges and training institutions providing carbon emission management-related training; and assessment bodies organising and implementing vocational skill grade recognition. Participation is voluntary; practitioners and training institutions may independently refer to the Standard in conducting training and recognition.</t>
        </is>
      </c>
      <c r="AE30" s="439" t="inlineStr">
        <is>
          <t>Registration, licensing or other administrative tasks</t>
        </is>
      </c>
      <c r="AF30" s="439" t="inlineStr">
        <is>
          <t>Vocational skill training, grade recognition and practice activities of carbon emission management practitioners. The Standard provides a unified content framework and assessment benchmark for vocational education and training: training institutions and vocational colleges design curricula and deliver training based on the Standard; assessment bodies conduct vocational skill grade recognition in accordance with the Standard; practitioners obtain vocational skill certificates at the corresponding grade through training and recognition.</t>
        </is>
      </c>
      <c r="AG30" s="439" t="inlineStr">
        <is>
          <t>N/A</t>
        </is>
      </c>
      <c r="AH30" s="439" t="inlineStr">
        <is>
          <t>N/A</t>
        </is>
      </c>
      <c r="AI30" s="439" t="inlineStr">
        <is>
          <t>N/A</t>
        </is>
      </c>
      <c r="AJ30" s="439" t="inlineStr">
        <is>
          <t>1) The Standard establishes five skill grades for the Carbon Emission Administrator occupation (Grade 5/Elementary Worker to Grade 1/Senior Technician), each grade corresponding to different occupational functions, work content, skill requirements and knowledge requirements; 2) Each occupational category (Monitor, Accountant, Verifier, Trader, Consultant, Civil Aviation Carbon Emission Administrator) has its own skill requirements and assessment standards; 3) Training reference hours range from no fewer than 40 standard hours for Grade 5 to no fewer than 100 standard hours for Grade 1; 4) The Standard is for voluntary reference by practitioners and training institutions and does not impose mandatory compliance obligations or penalties.</t>
        </is>
      </c>
      <c r="AK30" s="439" t="inlineStr">
        <is>
          <t>N/A</t>
        </is>
      </c>
      <c r="AL30" s="439" t="inlineStr">
        <is>
          <t>N/A</t>
        </is>
      </c>
      <c r="AM30" s="439" t="inlineStr">
        <is>
          <t>Linked with the National Vocational Skill Grade Recognition System: Carbon Emission Administrator is included in the National Vocational Skill Grade Recognition Catalogue (Green Occupation label L). Linked with the GHG Emission Reporting and Verification regime (GRV): the Standard provides an occupational competence benchmark for personnel in GHG emission accounting and verification positions. Linked with the carbon emissions trading market: the Carbon Emission Trader standard provides a reference for staffing and capacity building of carbon market participants.</t>
        </is>
      </c>
      <c r="AN30" s="439" t="inlineStr">
        <is>
          <t>MOHRSS, in conjunction with MEE, is responsible for the research, development, issuance and revision of the Standard; vocational skill grade recognition and assessment bodies conduct assessment and recognition of practitioners in accordance with the Standard.</t>
        </is>
      </c>
      <c r="AO30" s="439" t="inlineStr">
        <is>
          <t>MOHRSS publicly releases the full text of the Standard through its official website (government public release); vocational skill grade recognition and assessment bodies issue training and assessment-related information in accordance with the Standard.</t>
        </is>
      </c>
      <c r="AP30" s="439" t="inlineStr">
        <is>
          <t>Irregular revision and updating (first edition issued in 2023).</t>
        </is>
      </c>
      <c r="AQ30" s="439" t="inlineStr">
        <is>
          <t>Yes (public). The Standard is made publicly available in full to society through the MOHRSS official website.</t>
        </is>
      </c>
      <c r="AR30" s="439" t="inlineStr">
        <is>
          <t>N/A</t>
        </is>
      </c>
      <c r="AS30" s="439" t="inlineStr">
        <is>
          <t>No compliance monitoring</t>
        </is>
      </c>
      <c r="AT30" s="439" t="inlineStr">
        <is>
          <t>N/A</t>
        </is>
      </c>
      <c r="AU30" s="439" t="inlineStr">
        <is>
          <t>No compliance enforcement</t>
        </is>
      </c>
      <c r="AV30" s="439" t="inlineStr">
        <is>
          <t>N/A</t>
        </is>
      </c>
      <c r="AW30" s="439" t="inlineStr">
        <is>
          <t>Other incentives or support</t>
        </is>
      </c>
      <c r="AX30" s="439" t="inlineStr">
        <is>
          <t>The Standard is itself a foundational instrument for capacity building. MOHRSS, together with MEE, organises and promotes the dissemination and implementation of the Standard; vocational colleges and training institutions develop training curricula and teaching materials based on the Standard; assessment bodies develop examination item banks and conduct skill grade recognition in accordance with the Standard; relevant industry associations, enterprises and institutions participate in the promotion and application of the Standard (e.g., China Petroleum and Chemical Industry Federation). A companion textbook, Professional Knowledge and Practice in Carbon Emission Accounting, was published in 2026.</t>
        </is>
      </c>
      <c r="AY30" s="439" t="inlineStr">
        <is>
          <t>N/A (this instrument is an occupational qualification standard; it indirectly supports the monitoring, accounting, verification and management of GHG emissions by standardising the skill level of carbon emission management practitioners and has no directly quantifiable GHG emission coverage)</t>
        </is>
      </c>
      <c r="AZ30" s="439" t="inlineStr">
        <is>
          <t>N/A (this instrument is an indirect capacity building tool with no direct GHG emission coverage share)</t>
        </is>
      </c>
      <c r="BA30" s="439" t="inlineStr">
        <is>
          <t>P85</t>
        </is>
      </c>
      <c r="BB30" s="439" t="inlineStr">
        <is>
          <t>CO2; CH4; N2O; HFCs; PFCs; SF6; NF3</t>
        </is>
      </c>
      <c r="BC30" s="439" t="inlineStr">
        <is>
          <t>Positive</t>
        </is>
      </c>
      <c r="BD30" s="439" t="inlineStr">
        <is>
          <t>Industrial development; Technological innovation</t>
        </is>
      </c>
      <c r="BE30" s="439" t="inlineStr">
        <is>
          <t>Notice of the General Office of the Ministry of Human Resources and Social Security and the General Office of the Ministry of Ecology and Environment on Issuing the National Occupational Standard for Carbon Emission Administrators (MOHRSS Office Circular [2023] No. 40)</t>
        </is>
      </c>
      <c r="BF30" s="439" t="inlineStr">
        <is>
          <t>https://www.mohrss.gov.cn/xxgk2020/fdzdgknr/rcrs_4225/jnrc/202312/t20231205_510006.html</t>
        </is>
      </c>
      <c r="BG30" s="439" t="inlineStr">
        <is>
          <t>N/A</t>
        </is>
      </c>
    </row>
    <row r="31">
      <c r="A31" s="439" t="inlineStr">
        <is>
          <t>CHNCBACBPI01S000</t>
        </is>
      </c>
      <c r="B31" s="439" t="inlineStr">
        <is>
          <t>Instrument</t>
        </is>
      </c>
      <c r="C31" s="439" t="inlineStr">
        <is>
          <t>Capacity building and public awareness</t>
        </is>
      </c>
      <c r="D31" s="439" t="inlineStr">
        <is>
          <t>Capacity building programme</t>
        </is>
      </c>
      <c r="E31" s="439" t="inlineStr">
        <is>
          <t>Industry</t>
        </is>
      </c>
      <c r="F31" s="439" t="inlineStr">
        <is>
          <t>N/A</t>
        </is>
      </c>
      <c r="G31" s="439" t="inlineStr">
        <is>
          <t>绿色工厂梯度培育及管理</t>
        </is>
      </c>
      <c r="H31" s="439" t="inlineStr">
        <is>
          <t>Green Factory Gradient Cultivation and Management</t>
        </is>
      </c>
      <c r="I31" s="439" t="inlineStr">
        <is>
          <t>N/A</t>
        </is>
      </c>
      <c r="J31" s="439" t="inlineStr">
        <is>
          <t>The Green Factory Gradient Cultivation and Management, issued by the Ministry of Industry and Information Technology, is a capacity-building information instrument that organises and implements tiered evaluation, dynamic management and progressive cultivation for manufacturing enterprises, aiming to guide enterprises to continuously improve their green and low-carbon performance through a three-tier (national-provincial-municipal) green factory cultivation mechanism. A green factory is defined as an enterprise that achieves land intensification, raw material non-toxicity, clean production, waste resource utilisation and low-carbon energy use. The Measures establish a gradient cultivation mechanism along two dimensions: vertically, a national-provincial-municipal three-tier linked green factory cultivation mechanism; horizontally, green industrial parks and green supply chain management enterprises drive the creation of green factories within parks and along supply chains. The Measures comprise six chapters and 27 articles covering cultivation requirements, creation procedures, dynamic management and supporting mechanisms. To date, 8,336 national-level green factories have been cumulatively cultivated, accounting for 22% of the total output value of above-designated-size manufacturing.</t>
        </is>
      </c>
      <c r="K31" s="439" t="inlineStr">
        <is>
          <t>Industrial development; Green economy</t>
        </is>
      </c>
      <c r="L31" s="439" t="inlineStr">
        <is>
          <t>Direct</t>
        </is>
      </c>
      <c r="M31" s="439" t="inlineStr">
        <is>
          <t>Supply-side</t>
        </is>
      </c>
      <c r="N31" s="439" t="inlineStr">
        <is>
          <t>CHN</t>
        </is>
      </c>
      <c r="O31" s="439" t="inlineStr">
        <is>
          <t>national</t>
        </is>
      </c>
      <c r="P31" s="439" t="inlineStr">
        <is>
          <t>N/A</t>
        </is>
      </c>
      <c r="Q31" s="439" t="inlineStr">
        <is>
          <t>19/01/2024</t>
        </is>
      </c>
      <c r="R31" s="439" t="inlineStr">
        <is>
          <t>19/01/2024</t>
        </is>
      </c>
      <c r="S31" s="439" t="inlineStr">
        <is>
          <t>N/A</t>
        </is>
      </c>
      <c r="T31" s="439" t="inlineStr">
        <is>
          <t>N/A</t>
        </is>
      </c>
      <c r="U31" s="439" t="inlineStr">
        <is>
          <t>N/A</t>
        </is>
      </c>
      <c r="V31" s="439">
        <f>IF(R31="","In force",IF(R31="N/A","In force",IF(TODAY()&lt;DATE(VALUE(RIGHT(R31,4)),VALUE(MID(R31,4,2)),VALUE(LEFT(R31,2))),"Scheduled",IF(S31="","In force",IF(S31="N/A","In force",IF(TODAY()&lt;DATE(VALUE(RIGHT(S31,4)),VALUE(MID(S31,4,2)),VALUE(LEFT(S31,2))),"In force","Ended"))))))</f>
        <v/>
      </c>
      <c r="W31" s="439" t="inlineStr">
        <is>
          <t>Ministry of Industry and Information Technology (Department of Energy Conservation and Comprehensive Utilisation)</t>
        </is>
      </c>
      <c r="X31" s="439" t="inlineStr">
        <is>
          <t>Green factories (manufacturing production facilities)</t>
        </is>
      </c>
      <c r="Y31" s="439" t="inlineStr">
        <is>
          <t>New; Existing</t>
        </is>
      </c>
      <c r="Z31" s="439" t="inlineStr">
        <is>
          <t>The object defined and covered by this instrument is evaluated and recognised green factories, i.e., manufacturing enterprise production facilities that achieve land intensification, raw material non-toxicity, clean production, waste resource utilisation and low-carbon energy use. It covers three tiers: national, provincial and municipal. The instrument is of a cultivation and management nature and does not directly regulate physical emission assets.</t>
        </is>
      </c>
      <c r="AA31" s="439" t="inlineStr">
        <is>
          <t>N/A</t>
        </is>
      </c>
      <c r="AB31" s="439" t="inlineStr">
        <is>
          <t>N/A</t>
        </is>
      </c>
      <c r="AC31" s="439" t="inlineStr">
        <is>
          <t>Enterprises</t>
        </is>
      </c>
      <c r="AD31" s="439" t="inlineStr">
        <is>
          <t>Manufacturing enterprises (voluntarily applying for green factory evaluation and recognition); third-party evaluation agencies (commissioned to conduct green factory evaluations); industry and information technology authorities at all levels (organising recommendation and dynamic management); green industrial parks and green supply chain management enterprises (horizontal driving). Enterprise participation is voluntary; enterprises apply independently through the management platform, with no mandatory obligations.</t>
        </is>
      </c>
      <c r="AE31" s="439" t="inlineStr">
        <is>
          <t>Production</t>
        </is>
      </c>
      <c r="AF31" s="439" t="inlineStr">
        <is>
          <t>The Measures cover the gradient cultivation and dynamic management activities of green factories, including enterprise self-evaluation or commissioning of third-party evaluation, platform-based application, local recommendation, national recognition, and ongoing dynamic management and performance improvement. Green factory evaluation covers five dimensions of greening: land use, raw materials, production, waste and energy, guiding enterprises to continuously improve their green and low-carbon performance throughout the production process.</t>
        </is>
      </c>
      <c r="AG31" s="439" t="inlineStr">
        <is>
          <t>N/A</t>
        </is>
      </c>
      <c r="AH31" s="439" t="inlineStr">
        <is>
          <t>N/A</t>
        </is>
      </c>
      <c r="AI31" s="439" t="inlineStr">
        <is>
          <t>N/A</t>
        </is>
      </c>
      <c r="AJ31" s="439" t="inlineStr">
        <is>
          <t>1) Establish a national-provincial-municipal three-tier linked green factory gradient cultivation mechanism; 2) Green factories must meet the requirements of land intensification, raw material non-toxicity, clean production, waste resource utilisation and low-carbon energy use; 3) Enterprises apply independently through the Industrial Energy Conservation and Green Development Management Platform, using self-evaluation or commissioned third-party evaluation; 4) A dynamic management mechanism with both entry and exit is established; those with scores in the bottom 5% for three consecutive years are removed from the list; 5) The Enterprise Green Code is promoted, with supporting measures in planning, technological transformation and financial services; 6) Enterprises with safety/environmental accidents, credit breaches or tax evasion in the past three years may not apply; 7) The Measures are of a cultivation and management nature; enterprise participation is voluntary, with no mandatory compliance obligations or penalties.</t>
        </is>
      </c>
      <c r="AK31" s="439" t="inlineStr">
        <is>
          <t>N/A</t>
        </is>
      </c>
      <c r="AL31" s="439" t="inlineStr">
        <is>
          <t>N/A</t>
        </is>
      </c>
      <c r="AM31" s="439" t="inlineStr">
        <is>
          <t>Connects with standards such as the General Principles for Green Factory Evaluation (GB/T 36132-2025) and the General Principles for Green Industrial Park Evaluation; forms synergies with policies on green supply chain management, green design product recognition, green public procurement and green finance, making green factories priority targets for relevant support policies.</t>
        </is>
      </c>
      <c r="AN31" s="439" t="inlineStr">
        <is>
          <t>The Ministry of Industry and Information Technology (Department of Energy Conservation and Comprehensive Utilisation) is responsible for formulating the management measures, organising the selection, recognition and dynamic management of national-level green factories; provincial and municipal industry and information technology authorities are responsible for the cultivation, recommendation and day-to-day management of green factories in their jurisdictions.</t>
        </is>
      </c>
      <c r="AO31" s="439" t="inlineStr">
        <is>
          <t>The Ministry of Industry and Information Technology publicly issues the Measures, annual recommendation notices and green factory lists via notice and government portal (public release by government); enterprises apply online and submit dynamic management forms through the Industrial Energy Conservation and Green Development Management Platform (https://green.miit.gov.cn).</t>
        </is>
      </c>
      <c r="AP31" s="439" t="inlineStr">
        <is>
          <t>Provincial recommendations to the national level by 31 July each year; recognised enterprises submit dynamic management forms by 15 April each year; annual release of green factory recommendation notices and lists.</t>
        </is>
      </c>
      <c r="AQ31" s="439" t="inlineStr">
        <is>
          <t>Yes (public). Green factory lists and the management measures are publicly available through the MIIT portal.</t>
        </is>
      </c>
      <c r="AR31" s="439" t="inlineStr">
        <is>
          <t>N/A</t>
        </is>
      </c>
      <c r="AS31" s="439" t="inlineStr">
        <is>
          <t>No compliance monitoring</t>
        </is>
      </c>
      <c r="AT31" s="439" t="inlineStr">
        <is>
          <t>N/A</t>
        </is>
      </c>
      <c r="AU31" s="439" t="inlineStr">
        <is>
          <t>No compliance enforcement</t>
        </is>
      </c>
      <c r="AV31" s="439" t="inlineStr">
        <is>
          <t>N/A</t>
        </is>
      </c>
      <c r="AW31" s="439" t="inlineStr">
        <is>
          <t>Other incentives or support</t>
        </is>
      </c>
      <c r="AX31" s="439" t="inlineStr">
        <is>
          <t>The Ministry of Industry and Information Technology organised the development, revision and awareness training of green factory evaluation standards; industry and information technology authorities at all levels organised green factory experience exchange and benchmark promotion; the Enterprise Green Code system was promoted to implement tiered display and classified management of green factories; green factories were made priority targets for support policies on technological transformation, green finance and government procurement.</t>
        </is>
      </c>
      <c r="AY31" s="439" t="inlineStr">
        <is>
          <t>N/A (this instrument is a capacity building programme; it indirectly supports industrial GHG emission reductions by guiding enterprises to establish green factories to improve energy efficiency and reduce emissions, and has no directly quantifiable emission coverage)</t>
        </is>
      </c>
      <c r="AZ31" s="439" t="inlineStr">
        <is>
          <t>N/A (this instrument is an indirect capacity building instrument with no direct GHG emission coverage share)</t>
        </is>
      </c>
      <c r="BA31" s="439" t="inlineStr">
        <is>
          <t>C10; C11; C12; C13; C14; C15; C16; C17; C18; C19; C20; C21; C22; C23; C24; C25; C26; C27; C28; C29; C30; C31; C32; C33</t>
        </is>
      </c>
      <c r="BB31" s="439" t="inlineStr">
        <is>
          <t>CO2; CH4; N2O</t>
        </is>
      </c>
      <c r="BC31" s="439" t="inlineStr">
        <is>
          <t>Positive</t>
        </is>
      </c>
      <c r="BD31" s="439" t="inlineStr">
        <is>
          <t>Industrial development; Resource conservation; Pollution control; Circular economy</t>
        </is>
      </c>
      <c r="BE31" s="439" t="inlineStr">
        <is>
          <t>Notice of the Ministry of Industry and Information Technology on Issuing the Interim Measures for Green Factory Gradient Cultivation and Management (G.X.B.J. [2024] No. 13)</t>
        </is>
      </c>
      <c r="BF31" s="439" t="inlineStr">
        <is>
          <t>https://www.gov.cn/zhengce/zhengceku/202401/content_6929104.htm</t>
        </is>
      </c>
      <c r="BG31" s="439" t="inlineStr">
        <is>
          <t>https://www.miit.gov.cn/jgsj/jns/gzdt/art/2026/art_ff0367abfedd4a4d86d56599878d2ff3.html</t>
        </is>
      </c>
    </row>
    <row r="32">
      <c r="A32" s="439" t="inlineStr">
        <is>
          <t>CHNCBACOCI01S000</t>
        </is>
      </c>
      <c r="B32" s="439" t="inlineStr">
        <is>
          <t>Instrument</t>
        </is>
      </c>
      <c r="C32" s="439" t="inlineStr">
        <is>
          <t>Capacity building and public awareness</t>
        </is>
      </c>
      <c r="D32" s="439" t="inlineStr">
        <is>
          <t>Citizen code of conduct</t>
        </is>
      </c>
      <c r="E32" s="439" t="inlineStr">
        <is>
          <t>Cross-sectoral</t>
        </is>
      </c>
      <c r="F32" s="439" t="inlineStr">
        <is>
          <t>N/A</t>
        </is>
      </c>
      <c r="G32" s="439" t="inlineStr">
        <is>
          <t>公民生态环境行为规范十条</t>
        </is>
      </c>
      <c r="H32" s="439" t="inlineStr">
        <is>
          <t>Ten Norms of Ecological and Environmental Behavior for Citizens</t>
        </is>
      </c>
      <c r="I32" s="439" t="inlineStr">
        <is>
          <t>N/A</t>
        </is>
      </c>
      <c r="J32" s="439" t="inlineStr">
        <is>
          <t>The Ten Norms of Ecological and Environmental Behavior for Citizens were jointly issued by five departments — the Ministry of Ecology and Environment, the Central Office of Civilizational Development, the Ministry of Education, the Communist Youth League Central Committee and the All-China Women's Federation. This is China's first comprehensive national-level code of ecological and environmental protection behaviour for all citizens, aimed at guiding citizens to fulfil their ecological and environmental protection obligations and adopt green and low-carbon lifestyles in daily activities. The Norms set out specific behavioural guidance across ten dimensions: (1) caring for the ecological environment (learning about ecological and environmental policies, regulations, biodiversity and climate change); (2) saving energy and resources (combating waste, implementing the "Clean Plate Campaign", using energy-efficient appliances, setting air-conditioning at reasonable temperatures); (3) practising green consumption (buying green products, reducing the use of disposables); (4) choosing low-carbon travel (prioritising walking, cycling and public transit, promoting the use of new energy vehicles); (5) sorting and disposing of waste properly (learning about household waste sorting and practising standardised sorting and disposal); (6) reducing pollution generation (no open burning, reducing the use of chemical detergents, avoiding noise nuisance); (7) protecting natural ecosystems (participating in voluntary tree planting, protecting wild fauna and flora, refusing illegal wildlife products); (8) participating in environmental protection practices (engaging in ecological and environmental volunteer services and awareness activities); (9) participating in environmental supervision (reporting activities that damage the ecological environment through reporting hotlines and other channels, including food waste supervision); (10) jointly building a Beautiful China (practising a simple, moderate, green, low-carbon, civilised and healthy lifestyle, starting from small things in daily life). The Norms trace back to the Citizens' Ecological and Environmental Behaviour Code (Trial) of 4 June 2018 (MEE Announcement No. 12 of 2018, publicly released on 5 June 2018), China's first national citizens' ecological behaviour code. The current version, the Ten Norms of Ecological and Environmental Behaviour for Citizens, was revised and released on 31 May 2023 (Five-Department Announcement No. 17 of 2023, publicly released on 5 June 2023), removing the "(Trial)" designation, incorporating climate change and carbon peak/carbon neutrality content, and strengthening guidance on food waste and biodiversity conservation. The Norms are advisory and guiding in nature, with no mandatory compliance obligations or penalties on citizens.</t>
        </is>
      </c>
      <c r="K32" s="439" t="inlineStr">
        <is>
          <t>Public awareness; Green consumption</t>
        </is>
      </c>
      <c r="L32" s="439" t="inlineStr">
        <is>
          <t>Direct</t>
        </is>
      </c>
      <c r="M32" s="439" t="inlineStr">
        <is>
          <t>demand-side</t>
        </is>
      </c>
      <c r="N32" s="439" t="inlineStr">
        <is>
          <t>CHN</t>
        </is>
      </c>
      <c r="O32" s="439" t="inlineStr">
        <is>
          <t>national</t>
        </is>
      </c>
      <c r="P32" s="439" t="inlineStr">
        <is>
          <t>N/A</t>
        </is>
      </c>
      <c r="Q32" s="439" t="inlineStr">
        <is>
          <t>04/06/2018</t>
        </is>
      </c>
      <c r="R32" s="439" t="inlineStr">
        <is>
          <t>05/06/2018</t>
        </is>
      </c>
      <c r="S32" s="439" t="inlineStr">
        <is>
          <t>N/A</t>
        </is>
      </c>
      <c r="T32" s="439" t="inlineStr">
        <is>
          <t>31/05/2023</t>
        </is>
      </c>
      <c r="U32" s="439" t="inlineStr">
        <is>
          <t>The Norms trace back to the Citizens' Ecological and Environmental Behaviour Code (Trial) of 4 June 2018 (MEE Announcement No. 12 of 2018, publicly released on 5 June 2018), China's first national citizens' ecological behaviour code with ten behavioural guidelines. The current version was revised and released on 31 May 2023 by the five departments (Announcement No. 17 of 2023, publicly released on 5 June 2023). Key revisions include: removing the "(Trial)" designation and formally naming it the "Ten Norms"; incorporating climate change, carbon peak and carbon neutrality content; strengthening guidance on food waste and biodiversity conservation; adjusting specific quantitative recommendations (e.g., air-conditioner temperature) to principled formulations such as "reasonable setting"; and updating the reporting hotline to a broader expression of reporting channels.</t>
        </is>
      </c>
      <c r="V32" s="439">
        <f>IF(R32="","In force",IF(R32="N/A","In force",IF(TODAY()&lt;DATE(VALUE(RIGHT(R32,4)),VALUE(MID(R32,4,2)),VALUE(LEFT(R32,2))),"Scheduled",IF(S32="","In force",IF(S32="N/A","In force",IF(TODAY()&lt;DATE(VALUE(RIGHT(S32,4)),VALUE(MID(S32,4,2)),VALUE(LEFT(S32,2))),"In force","Ended"))))))</f>
        <v/>
      </c>
      <c r="W32" s="439" t="inlineStr">
        <is>
          <t>Ministry of Ecology and Environment; Central Office of Civilizational Development; Ministry of Education; Communist Youth League Central Committee; All-China Women's Federation</t>
        </is>
      </c>
      <c r="X32" s="439" t="inlineStr">
        <is>
          <t>Public environmental awareness and behavioural norms (behavioural advocacy)</t>
        </is>
      </c>
      <c r="Y32" s="439" t="inlineStr">
        <is>
          <t>N/A</t>
        </is>
      </c>
      <c r="Z32" s="439" t="inlineStr">
        <is>
          <t>The object defined and covered by this instrument is citizens' ecological and environmental behavioural norms and awareness in daily life and activities; it does not directly regulate physical emission assets. Through behavioural guidance across ten dimensions, the Norms advocate energy and resource conservation, green consumption, low-carbon travel, waste sorting, pollution and carbon reduction, ecological protection, environmental participation and environmental supervision, guiding citizens to adopt green and low-carbon lifestyles starting from small things in daily life. The Norms are advisory and guiding in nature, with no mandatory compliance obligations or penalties.</t>
        </is>
      </c>
      <c r="AA32" s="439" t="inlineStr">
        <is>
          <t>N/A</t>
        </is>
      </c>
      <c r="AB32" s="439" t="inlineStr">
        <is>
          <t>N/A</t>
        </is>
      </c>
      <c r="AC32" s="439" t="inlineStr">
        <is>
          <t>Households</t>
        </is>
      </c>
      <c r="AD32" s="439" t="inlineStr">
        <is>
          <t>All individual citizens and households. The Norms are directed at all members of society, encouraging every citizen to consciously observe ecological and environmental protection behavioural norms in daily life. Participation is voluntary; behavioural change is steered through advocacy and guidance, with no mandatory compliance obligations or penalties.</t>
        </is>
      </c>
      <c r="AE32" s="439" t="inlineStr">
        <is>
          <t>Consumption and use</t>
        </is>
      </c>
      <c r="AF32" s="439" t="inlineStr">
        <is>
          <t>The activity guided and regulated by these Norms is citizens' consumption and use behaviour in daily life, covering energy and resource consumption (saving electricity and water, reasonable use of air-conditioning), consumption of goods and services (purchasing green products, reducing the use of disposables), travel mode choices (low-carbon travel, prioritising public transport), waste disposal (sorting household waste), and ecological and environmental participation (voluntary tree planting, volunteer services, environmental supervision). Through advocating a simple, moderate, green, low-carbon, civilised and healthy lifestyle, the Norms guide citizens to reduce greenhouse gas emissions and ecological and environmental impacts in the consumption and use stages.</t>
        </is>
      </c>
      <c r="AG32" s="439" t="inlineStr">
        <is>
          <t>N/A</t>
        </is>
      </c>
      <c r="AH32" s="439" t="inlineStr">
        <is>
          <t>N/A</t>
        </is>
      </c>
      <c r="AI32" s="439" t="inlineStr">
        <is>
          <t>N/A</t>
        </is>
      </c>
      <c r="AJ32" s="439" t="inlineStr">
        <is>
          <t>1) The Norms provide behavioural guidance across ten dimensions: caring for the ecological environment, saving energy and resources, practising green consumption, choosing low-carbon travel, sorting and disposing of waste properly, reducing pollution generation, protecting natural ecosystems, participating in environmental protection practices, participating in environmental supervision, and jointly building a Beautiful China; 2) The Norms are advisory and guiding in nature, encouraging citizens to comply voluntarily, with no mandatory compliance obligations or penalties; 3) Relevant departments and local governments shall, in accordance with their respective functions and local conditions, organise activities to publicise, promote, educate and practise the Norms; 4) Encouragement is given to integrating the Norms into school education, community governance, corporate social responsibility and other settings.</t>
        </is>
      </c>
      <c r="AK32" s="439" t="inlineStr">
        <is>
          <t>N/A</t>
        </is>
      </c>
      <c r="AL32" s="439" t="inlineStr">
        <is>
          <t>N/A</t>
        </is>
      </c>
      <c r="AM32" s="439" t="inlineStr">
        <is>
          <t>Operates in coordination with public awareness campaigns such as National Low-Carbon Day (CHNCBAPACI04S000) and National Energy Conservation Awareness Week (CHNCBAPACI03S000); the Ten Norms provide a long-term and stable behavioural framework and content foundation for the various themed awareness activities. Links with specific policies on green consumption and waste sorting, providing behavioural guidance for public participation in related systems and practices. Echoes the provision of the Environmental Protection Law of the People's Republic of China that "all units and individuals have the obligation to protect the environment."</t>
        </is>
      </c>
      <c r="AN32" s="439" t="inlineStr">
        <is>
          <t>The Ministry of Ecology and Environment (Department of Publicity and Education), together with the Central Office of Civilizational Development, the Ministry of Education, the Communist Youth League Central Committee and the All-China Women's Federation, is responsible for the research, compilation, revision and dissemination of the Norms.</t>
        </is>
      </c>
      <c r="AO32" s="439" t="inlineStr">
        <is>
          <t>The five departments publicly released the Norms through an official announcement and their official websites (government public release); dissemination to the public through press conferences, media coverage, public interest advertisements and new media channels; local authorities and institutions jointly organise awareness, education and promotion activities.</t>
        </is>
      </c>
      <c r="AP32" s="439" t="inlineStr">
        <is>
          <t>Irregular revision and updating. First issued in 2018 (Trial); formally revised and issued in 2023.</t>
        </is>
      </c>
      <c r="AQ32" s="439" t="inlineStr">
        <is>
          <t>Yes (public). The Norms are made publicly available in full through the websites of the Ministry of Ecology and Environment and the co-issuing departments.</t>
        </is>
      </c>
      <c r="AR32" s="439" t="inlineStr">
        <is>
          <t>N/A</t>
        </is>
      </c>
      <c r="AS32" s="439" t="inlineStr">
        <is>
          <t>No compliance monitoring</t>
        </is>
      </c>
      <c r="AT32" s="439" t="inlineStr">
        <is>
          <t>N/A</t>
        </is>
      </c>
      <c r="AU32" s="439" t="inlineStr">
        <is>
          <t>No compliance enforcement</t>
        </is>
      </c>
      <c r="AV32" s="439" t="inlineStr">
        <is>
          <t>N/A</t>
        </is>
      </c>
      <c r="AW32" s="439" t="inlineStr">
        <is>
          <t>Other incentives or support</t>
        </is>
      </c>
      <c r="AX32" s="439" t="inlineStr">
        <is>
          <t>The Ministry of Ecology and Environment, together with other issuing departments, organises nationwide dissemination, education and promotion of the Norms; local ecology and environment departments, together with relevant departments, develop specific implementation plans tailored to local conditions; themed practice activities such as "Building a Beautiful China, I Am an Actor" are carried out on an ongoing basis; the content of the Ten Norms for Citizens is integrated into the school education system and public ecological and environmental education bases; social organisations and volunteers are encouraged to carry out relevant awareness and practice activities.</t>
        </is>
      </c>
      <c r="AY32" s="439" t="inlineStr">
        <is>
          <t>N/A (this instrument is a citizen behavioural code; it indirectly reduces emissions by advocating green and low-carbon lifestyles, and has no directly quantifiable emission coverage)</t>
        </is>
      </c>
      <c r="AZ32" s="439" t="inlineStr">
        <is>
          <t>N/A (this instrument is an indirect behavioural advocacy tool with no direct GHG emission coverage share)</t>
        </is>
      </c>
      <c r="BA32" s="439" t="inlineStr">
        <is>
          <t>M72</t>
        </is>
      </c>
      <c r="BB32" s="439" t="inlineStr">
        <is>
          <t>CO2; CH4; N2O</t>
        </is>
      </c>
      <c r="BC32" s="439" t="inlineStr">
        <is>
          <t>Positive</t>
        </is>
      </c>
      <c r="BD32" s="439" t="inlineStr">
        <is>
          <t>Industrial development; Pollution control; Resource conservation; Circular economy; Ecological protection; Public health</t>
        </is>
      </c>
      <c r="BE32" s="439" t="inlineStr">
        <is>
          <t>Announcement of the Ministry of Ecology and Environment, the Central Office of Civilizational Development, the Ministry of Education, the Communist Youth League Central Committee and the All-China Women's Federation on Issuing the Ten Norms of Ecological and Environmental Behaviour for Citizens (Announcement No. 17 of 2023)</t>
        </is>
      </c>
      <c r="BF32" s="439" t="inlineStr">
        <is>
          <t>https://www.mee.gov.cn/xxgk2018/xxgk/xxgk01/202306/t20230605_1032476.html</t>
        </is>
      </c>
      <c r="BG32" s="439" t="inlineStr">
        <is>
          <t>https://www.mee.gov.cn/xxgk2018/xxgk/xxgk01/201806/t20180605_629588.html</t>
        </is>
      </c>
    </row>
  </sheetData>
  <mergeCells count="9">
    <mergeCell ref="AY1:BB1"/>
    <mergeCell ref="X1:AL1"/>
    <mergeCell ref="BC1:BE1"/>
    <mergeCell ref="N1:W1"/>
    <mergeCell ref="AM1:AV1"/>
    <mergeCell ref="C1:F1"/>
    <mergeCell ref="A1:B1"/>
    <mergeCell ref="AW1:AX1"/>
    <mergeCell ref="G1:M1"/>
  </mergeCells>
  <pageMargins left="0.7" right="0.7" top="0.75" bottom="0.75" header="0.3" footer="0.3"/>
</worksheet>
</file>

<file path=xl/worksheets/sheet11.xml><?xml version="1.0" encoding="utf-8"?>
<worksheet xmlns="http://schemas.openxmlformats.org/spreadsheetml/2006/main">
  <sheetPr>
    <outlinePr summaryBelow="1" summaryRight="1"/>
    <pageSetUpPr/>
  </sheetPr>
  <dimension ref="A1:AX42"/>
  <sheetViews>
    <sheetView tabSelected="1" workbookViewId="0">
      <selection activeCell="A1" sqref="A1:AX2"/>
    </sheetView>
  </sheetViews>
  <sheetFormatPr baseColWidth="8" defaultRowHeight="13.9"/>
  <sheetData>
    <row r="1">
      <c r="A1" s="159" t="inlineStr">
        <is>
          <t>Identification</t>
        </is>
      </c>
      <c r="B1" s="93" t="n"/>
      <c r="C1" s="194" t="inlineStr">
        <is>
          <t>Classification - Instrument typology</t>
        </is>
      </c>
      <c r="D1" s="100" t="n"/>
      <c r="E1" s="100" t="n"/>
      <c r="F1" s="101" t="n"/>
      <c r="G1" s="195" t="inlineStr">
        <is>
          <t>Policy Description</t>
        </is>
      </c>
      <c r="H1" s="100" t="n"/>
      <c r="I1" s="100" t="n"/>
      <c r="J1" s="100" t="n"/>
      <c r="K1" s="100" t="n"/>
      <c r="L1" s="100" t="n"/>
      <c r="M1" s="101" t="n"/>
      <c r="N1" s="196" t="inlineStr">
        <is>
          <t>Administrative information</t>
        </is>
      </c>
      <c r="O1" s="100" t="n"/>
      <c r="P1" s="100" t="n"/>
      <c r="Q1" s="100" t="n"/>
      <c r="R1" s="100" t="n"/>
      <c r="S1" s="100" t="n"/>
      <c r="T1" s="100" t="n"/>
      <c r="U1" s="100" t="n"/>
      <c r="V1" s="100" t="n"/>
      <c r="W1" s="101" t="n"/>
      <c r="X1" s="163" t="inlineStr">
        <is>
          <t>Policy regulatory base and intensity</t>
        </is>
      </c>
      <c r="Y1" s="100" t="n"/>
      <c r="Z1" s="100" t="n"/>
      <c r="AA1" s="100" t="n"/>
      <c r="AB1" s="100" t="n"/>
      <c r="AC1" s="100" t="n"/>
      <c r="AD1" s="100" t="n"/>
      <c r="AE1" s="100" t="n"/>
      <c r="AF1" s="100" t="n"/>
      <c r="AG1" s="100" t="n"/>
      <c r="AH1" s="100" t="n"/>
      <c r="AI1" s="100" t="n"/>
      <c r="AJ1" s="100" t="n"/>
      <c r="AK1" s="100" t="n"/>
      <c r="AL1" s="101" t="n"/>
      <c r="AM1" s="195" t="inlineStr">
        <is>
          <t>Instrument-specific attributes</t>
        </is>
      </c>
      <c r="AN1" s="100" t="n"/>
      <c r="AO1" s="101" t="n"/>
      <c r="AP1" s="165" t="inlineStr">
        <is>
          <t>GHG emission base</t>
        </is>
      </c>
      <c r="AQ1" s="101" t="n"/>
      <c r="AR1" s="166" t="inlineStr">
        <is>
          <t>Classifications &amp; Indicators</t>
        </is>
      </c>
      <c r="AS1" s="100" t="n"/>
      <c r="AT1" s="100" t="n"/>
      <c r="AU1" s="105" t="n"/>
      <c r="AV1" s="197" t="inlineStr">
        <is>
          <t>References to legislation</t>
        </is>
      </c>
      <c r="AW1" s="100" t="n"/>
      <c r="AX1" s="105" t="n"/>
    </row>
    <row r="2">
      <c r="A2" s="169" t="inlineStr">
        <is>
          <t>Policy Instrument ID</t>
        </is>
      </c>
      <c r="B2" s="169" t="inlineStr">
        <is>
          <t>Instrument / subscheme</t>
        </is>
      </c>
      <c r="C2" s="170" t="inlineStr">
        <is>
          <t>Group</t>
        </is>
      </c>
      <c r="D2" s="170" t="inlineStr">
        <is>
          <t>Approach</t>
        </is>
      </c>
      <c r="E2" s="170" t="inlineStr">
        <is>
          <t>Emission sector</t>
        </is>
      </c>
      <c r="F2" s="170" t="inlineStr">
        <is>
          <t>Sub-sector</t>
        </is>
      </c>
      <c r="G2" s="171" t="inlineStr">
        <is>
          <t>Domestic instrument name</t>
        </is>
      </c>
      <c r="H2" s="171" t="inlineStr">
        <is>
          <t>English instrument name</t>
        </is>
      </c>
      <c r="I2" s="171" t="inlineStr">
        <is>
          <t>Policy Package</t>
        </is>
      </c>
      <c r="J2" s="171" t="inlineStr">
        <is>
          <t>Description</t>
        </is>
      </c>
      <c r="K2" s="171" t="inlineStr">
        <is>
          <t>Objective</t>
        </is>
      </c>
      <c r="L2" s="171" t="inlineStr">
        <is>
          <t>Mitigation relevance</t>
        </is>
      </c>
      <c r="M2" s="171" t="inlineStr">
        <is>
          <t>Functioning channel</t>
        </is>
      </c>
      <c r="N2" s="172" t="inlineStr">
        <is>
          <t>Country</t>
        </is>
      </c>
      <c r="O2" s="172" t="inlineStr">
        <is>
          <t>Jurisdiction level</t>
        </is>
      </c>
      <c r="P2" s="172" t="inlineStr">
        <is>
          <t>Jurisdiction name</t>
        </is>
      </c>
      <c r="Q2" s="172" t="inlineStr">
        <is>
          <t>Adoption date</t>
        </is>
      </c>
      <c r="R2" s="172" t="inlineStr">
        <is>
          <t>Start date</t>
        </is>
      </c>
      <c r="S2" s="172" t="inlineStr">
        <is>
          <t>End date</t>
        </is>
      </c>
      <c r="T2" s="172" t="inlineStr">
        <is>
          <t>Last revisions</t>
        </is>
      </c>
      <c r="U2" s="172" t="inlineStr">
        <is>
          <t>Last revisions (Details)</t>
        </is>
      </c>
      <c r="V2" s="172" t="inlineStr">
        <is>
          <t>Status</t>
        </is>
      </c>
      <c r="W2" s="172" t="inlineStr">
        <is>
          <t>Administrating authorities</t>
        </is>
      </c>
      <c r="X2" s="173" t="inlineStr">
        <is>
          <t>Asset</t>
        </is>
      </c>
      <c r="Y2" s="173" t="inlineStr">
        <is>
          <t>Asset (Status)</t>
        </is>
      </c>
      <c r="Z2" s="173" t="inlineStr">
        <is>
          <t>Asset (Details)</t>
        </is>
      </c>
      <c r="AA2" s="173" t="inlineStr">
        <is>
          <t>Asset (Other)</t>
        </is>
      </c>
      <c r="AB2" s="173" t="inlineStr">
        <is>
          <t>Asset (Cut-off range)</t>
        </is>
      </c>
      <c r="AC2" s="173" t="inlineStr">
        <is>
          <t>Agent</t>
        </is>
      </c>
      <c r="AD2" s="173" t="inlineStr">
        <is>
          <t>Agent (Detail)</t>
        </is>
      </c>
      <c r="AE2" s="173" t="inlineStr">
        <is>
          <t>Activity</t>
        </is>
      </c>
      <c r="AF2" s="173" t="inlineStr">
        <is>
          <t>Activity (Details)</t>
        </is>
      </c>
      <c r="AG2" s="173" t="inlineStr">
        <is>
          <t>Intensity (Value)</t>
        </is>
      </c>
      <c r="AH2" s="173" t="inlineStr">
        <is>
          <t>Intensity (Unit)</t>
        </is>
      </c>
      <c r="AI2" s="173" t="inlineStr">
        <is>
          <t>Intensity (Details)</t>
        </is>
      </c>
      <c r="AJ2" s="173" t="inlineStr">
        <is>
          <t>Requirement specification</t>
        </is>
      </c>
      <c r="AK2" s="173" t="inlineStr">
        <is>
          <t>Compliance calculation methodology I</t>
        </is>
      </c>
      <c r="AL2" s="173" t="inlineStr">
        <is>
          <t>Compliance calculation methodology II</t>
        </is>
      </c>
      <c r="AM2" s="171" t="inlineStr">
        <is>
          <t>Incentives for Participation</t>
        </is>
      </c>
      <c r="AN2" s="171" t="inlineStr">
        <is>
          <t>Monitoring</t>
        </is>
      </c>
      <c r="AO2" s="171" t="inlineStr">
        <is>
          <t>Sanctions for non-compliance</t>
        </is>
      </c>
      <c r="AP2" s="175" t="inlineStr">
        <is>
          <t>GHG emission coverage (absolute)</t>
        </is>
      </c>
      <c r="AQ2" s="175" t="inlineStr">
        <is>
          <t>GHG emission coverage (% domestic emissions)</t>
        </is>
      </c>
      <c r="AR2" s="170" t="inlineStr">
        <is>
          <t>Economic sector</t>
        </is>
      </c>
      <c r="AS2" s="170" t="inlineStr">
        <is>
          <t>GHGs affected</t>
        </is>
      </c>
      <c r="AT2" s="170" t="inlineStr">
        <is>
          <t>Mitigation effect</t>
        </is>
      </c>
      <c r="AU2" s="170" t="inlineStr">
        <is>
          <t>Mitigation co-benefits</t>
        </is>
      </c>
      <c r="AV2" s="172" t="inlineStr">
        <is>
          <t>Legal statute</t>
        </is>
      </c>
      <c r="AW2" s="172" t="inlineStr">
        <is>
          <t>Legal document</t>
        </is>
      </c>
      <c r="AX2" s="172" t="inlineStr">
        <is>
          <t>Other weblinks</t>
        </is>
      </c>
    </row>
    <row r="3">
      <c r="A3" s="439" t="inlineStr">
        <is>
          <t>CHNVTSVCMI01S000</t>
        </is>
      </c>
      <c r="B3" s="439" t="inlineStr">
        <is>
          <t>Instrument</t>
        </is>
      </c>
      <c r="C3" s="439" t="inlineStr">
        <is>
          <t>Voluntary trading system</t>
        </is>
      </c>
      <c r="D3" s="439" t="inlineStr">
        <is>
          <t>Voluntary carbon market</t>
        </is>
      </c>
      <c r="E3" s="439" t="inlineStr">
        <is>
          <t>AFOLU; Energy; Transport; Industry; Buildings</t>
        </is>
      </c>
      <c r="F3" s="439" t="inlineStr">
        <is>
          <t>Forestry carbon sink; Renewable energy generation; Marine carbon sink (blue carbon); Road tunnel energy saving; Coal mine gas utilisation</t>
        </is>
      </c>
      <c r="G3" s="439" t="inlineStr">
        <is>
          <t>全国温室气体自愿减排交易市场</t>
        </is>
      </c>
      <c r="H3" s="439" t="inlineStr">
        <is>
          <t>China National Voluntary GHG Emission Reduction Trading Market</t>
        </is>
      </c>
      <c r="I3" s="439" t="inlineStr">
        <is>
          <t>N/A</t>
        </is>
      </c>
      <c r="J3" s="439" t="inlineStr">
        <is>
          <t>The China National Voluntary GHG Emission Reduction Trading Market (China Certified Emission Reduction, CCER) is a national-level voluntary greenhouse gas emission reduction trading mechanism administered by the Ministry of Ecology and Environment (MEE) and co-regulated by the State Administration for Market Regulation (SAMR). Eligible voluntary emission reduction projects that have been validated and registered may list their certified emission reductions (CCERs) for trading on the unified trading platform. Buyers may use CCERs to offset carbon emission allowance surrender obligations, corporate GHG emissions, or voluntary carbon neutrality declarations. The market was first established in 2012 by the National Development and Reform Commission (NDRC) via the Interim Measures for the Administration of Voluntary GHG Emission Reduction Trading (FG Climate [2012] No. 1668). Project registration was suspended on 14 March 2017. The market was relaunched in 2023 under MEE Order No. 31, the Administrative Measures for Voluntary GHG Emission Reduction Trading (Trial), and the national unified trading market officially commenced operation on 22 January 2024. The core institutional architecture comprises: (1) Methodology system: MEE uniformly develops and publishes project methodologies; by end-2025, 18 methodologies had been published covering renewable energy, carbon sinks, methane utilisation, industrial gases, and building energy efficiency; (2) Project validation and emission reduction verification: projects generate CCERs after validation by accredited validation bodies and registration with the registry; emission reductions must be verified by verification bodies; (3) Trading system: the Beijing Green Exchange (CBEEX) is responsible for centralised unified CCER trading and settlement, using methods including listed agreements, block agreements, and one-way bidding; (4) Uses: Key emitting entities may use CCERs to offset up to 5% of their carbon emission allowances to be surrendered; CCERs may also be used for carbon neutrality of large-scale events and corporate voluntary carbon neutrality declarations. By end-2025, the registry system had opened 6,106 accounts with 33 registered projects and cumulative registered emission reductions of 17.7637 million tonnes (Source: MEE); annual trading volume reached 8.8441 million tonnes with turnover exceeding CNY 626 million (Source: CBEEX).</t>
        </is>
      </c>
      <c r="K3" s="439" t="inlineStr">
        <is>
          <t>Climate change mitigation</t>
        </is>
      </c>
      <c r="L3" s="439" t="inlineStr">
        <is>
          <t>Direct</t>
        </is>
      </c>
      <c r="M3" s="439" t="inlineStr">
        <is>
          <t>Supply-side</t>
        </is>
      </c>
      <c r="N3" s="439" t="inlineStr">
        <is>
          <t>CHN</t>
        </is>
      </c>
      <c r="O3" s="439" t="inlineStr">
        <is>
          <t>national</t>
        </is>
      </c>
      <c r="P3" s="439" t="inlineStr">
        <is>
          <t>N/A</t>
        </is>
      </c>
      <c r="Q3" s="439" t="inlineStr">
        <is>
          <t>13/06/2012</t>
        </is>
      </c>
      <c r="R3" s="439" t="inlineStr">
        <is>
          <t>13/06/2012</t>
        </is>
      </c>
      <c r="S3" s="439" t="inlineStr">
        <is>
          <t>N/A</t>
        </is>
      </c>
      <c r="T3" s="439" t="inlineStr">
        <is>
          <t>19/10/2023</t>
        </is>
      </c>
      <c r="U3" s="439" t="inlineStr">
        <is>
          <t>On 13 June 2012, the National Development and Reform Commission issued the Interim Measures for the Administration of Voluntary GHG Emission Reduction Trading (FG Climate [2012] No. 1668), first establishing the CCER regime. On 14 March 2017, NDRC announced the suspension of CCER project record-filing applications and emission reduction record-filing (pending revision and improvement before relaunch). On 19 October 2023, MEE and SAMR jointly issued Order No. 31, the Administrative Measures for Voluntary GHG Emission Reduction Trading (Trial), restructuring the institutional framework: unified methodology development, separation of registry and trading systems, and inclusion of SAMR for co-regulation. On 22 January 2024, the national unified trading market officially commenced operation. Previously filed projects under the old regime must re-apply for registration; previously filed emission reductions may continue to be used in accordance with national provisions.</t>
        </is>
      </c>
      <c r="V3" s="439">
        <f>IF(R3="","In force",IF(R3="N/A","In force",IF(TODAY()&lt;DATE(VALUE(RIGHT(R3,4)),VALUE(MID(R3,4,2)),VALUE(LEFT(R3,2))),"Scheduled",IF(S3="","In force",IF(S3="N/A","In force",IF(TODAY()&lt;DATE(VALUE(RIGHT(S3,4)),VALUE(MID(S3,4,2)),VALUE(LEFT(S3,2))),"In force","Ended"))))))</f>
        <v/>
      </c>
      <c r="W3" s="439" t="inlineStr">
        <is>
          <t>Ministry of Ecology and Environment (Department of Climate Change, overall regulation and methodology development); State Administration for Market Regulation (oversight of validation and verification bodies); National Center for Climate Change Strategy and International Cooperation (registry operator); Beijing Green Exchange (trading platform operator)</t>
        </is>
      </c>
      <c r="X3" s="439" t="inlineStr">
        <is>
          <t>Certified Emission Reductions (CCERs) / Carbon credit trading market infrastructure</t>
        </is>
      </c>
      <c r="Y3" s="439" t="inlineStr">
        <is>
          <t>New</t>
        </is>
      </c>
      <c r="Z3" s="439" t="inlineStr">
        <is>
          <t>The objects defined and covered by this instrument are the national voluntary GHG emission reduction trading market, including: the unified registry system and trading system; the methodology system approved by MEE (18 published methodologies by end-2025); validated and registered emission reduction projects and their certified emission reductions (CCERs); validation and verification bodies (5 initial accredited bodies); and trading rules and market supervision arrangements. By end-2025, 33 projects had been registered (covering offshore wind power, solar thermal power, forestry carbon sinks, mangrove creation, etc.), with cumulative registered emission reductions of 17.7637 million tonnes; cumulative trading volume of 9.2194 million tonnes with turnover of CNY 650 million (Source: CBEEX/MEE).</t>
        </is>
      </c>
      <c r="AA3" s="439" t="inlineStr">
        <is>
          <t>N/A</t>
        </is>
      </c>
      <c r="AB3" s="439" t="inlineStr">
        <is>
          <t>N/A</t>
        </is>
      </c>
      <c r="AC3" s="439" t="inlineStr">
        <is>
          <t>Enterprises (project owners and trading participants); Financial institutions; Validation and verification bodies</t>
        </is>
      </c>
      <c r="AD3" s="439" t="inlineStr">
        <is>
          <t>Emission reduction project owners: legally established legal persons and other organisations within China that may voluntarily apply for project validation and emission reduction registration; Trading participants: eligible legal persons, other organisations and natural persons (individuals included as participants for the first time) that participate in CCER trading through the unified trading system; Validation and verification bodies: certification bodies accredited by SAMR in conjunction with MEE (5 initial bodies) responsible for project validation and emission reduction verification; Key emitting entities: may use CCERs to offset carbon emission allowance surrender (up to 5% of allowances required to be surrendered). Project participation is voluntary and no mandatory participation obligation is imposed.</t>
        </is>
      </c>
      <c r="AE3" s="439" t="inlineStr">
        <is>
          <t>Registration, permitting and administration; Financing and investment; Abatement or prevention</t>
        </is>
      </c>
      <c r="AF3" s="439" t="inlineStr">
        <is>
          <t>The regulated activities defined and guided by this instrument are the development, validation, registration and emission reduction verification of voluntary GHG emission reduction projects and the trading and offsetting of CCERs. Project owners develop projects in accordance with methodologies published by MEE, obtain project registration after validation by a validation body and review and approval by the registry; project owners prepare emission reduction accounting reports, obtain CCER issuance after verification by a verification body and review and approval by the registry; CCERs are listed and traded through the unified trading system of the Beijing Green Exchange; buyers may use CCERs for carbon emission allowance surrender offsetting, corporate GHG emission offsetting or voluntary carbon neutrality declarations. Trading is voluntary and no mandatory participation obligation is imposed.</t>
        </is>
      </c>
      <c r="AG3" s="439" t="inlineStr">
        <is>
          <t>70.76</t>
        </is>
      </c>
      <c r="AH3" s="439" t="inlineStr">
        <is>
          <t>CNY/tCO2</t>
        </is>
      </c>
      <c r="AI3" s="439" t="inlineStr">
        <is>
          <t>2025 national average CCER trading price (Source: Beijing Green Exchange). Annual trading volume in 2025 reached 8.8441 million tonnes with turnover of CNY 626 million.</t>
        </is>
      </c>
      <c r="AJ3" s="439" t="inlineStr">
        <is>
          <t>1) Emission reduction projects must be genuine, unique and additional, fall within the scope supported by methodologies published by MEE, have commenced construction after 8 November 2012, and have emission reductions generated after 22 September 2020 and within 5 years prior to the date of the registration application; 2) Projects subject to statutory emission reduction obligations or already included under quota management in the carbon emissions trading market may not apply for CCER project registration; 3) Project owners may not engage the same body to undertake both project validation and emission reduction verification; 4) All trading must be conducted through the unified trading system of the Beijing Green Exchange; 5) Key emitting entities may use CCERs to offset no more than 5% of the carbon emission allowances required to be surrendered; 6) Trading methods include listed agreement, block agreement and one-way bidding; 7) Project owners providing false materials face a fine of CNY 10,000-100,000; fraudulent conduct leads to revocation of registration and a three-year ban on re-application; validation and verification bodies in breach face fines of CNY 50,000-200,000.</t>
        </is>
      </c>
      <c r="AK3" s="439" t="inlineStr">
        <is>
          <t>Emission reductions = Baseline emissions - Project emissions - Leakage. Baseline emissions are calculated according to the baseline scenario specified in the methodology; project emissions are calculated based on actual project emission monitoring data; leakage is assessed according to the methodology to account for indirect emission impacts outside the project boundary. Specific calculation formulae and parameters are prescribed separately by each methodology.</t>
        </is>
      </c>
      <c r="AL3" s="439" t="inlineStr">
        <is>
          <t>N/A (each methodology prescribes only one calculation method)</t>
        </is>
      </c>
      <c r="AM3" s="439" t="inlineStr">
        <is>
          <t>Emission reduction project owners may earn carbon revenue through the issuance and sale of CCERs; the 2025 CCER average trading price was CNY 70.76/tCO2 (CNY 81.58/t for solar thermal projects and CNY 69.27/t for offshore wind power) (Source: CBEEX), providing an additional income source for renewable energy, forestry carbon sink and other projects; buyers may offset carbon emission allowance surrender obligations or achieve carbon neutrality declarations by purchasing CCERs, reducing compliance costs; the first batch of CCERs commenced trading on 7 March 2025, with first-day trading volume of 748,800 tonnes, turnover of CNY 60.2418 million and an average price of CNY 80.45/tCO2.</t>
        </is>
      </c>
      <c r="AN3" s="439" t="inlineStr">
        <is>
          <t>MEE is responsible for overall regulation and supervision of project owners; market regulation authorities are responsible for day-to-day oversight of validation and verification activities; the registry operator reviews project registration and emission reduction issuance (review within 15 working days); the trading platform operator conducts real-time monitoring of CCER trading behaviour; validation and verification bodies are included under certification body management (must meet qualification requirements including at least 10 full-time professionals). MEE and SAMR have established information sharing and coordination mechanisms; public supervision is encouraged.</t>
        </is>
      </c>
      <c r="AO3" s="439" t="inlineStr">
        <is>
          <t>Project owners providing false materials or tampering with data: fine of CNY 10,000-100,000; intentional fraudulent conduct leads to revocation of project registration and a three-year ban on the owner's CCER project registration applications. Validation and verification bodies issuing false reports or in breach: fine of CNY 50,000-200,000, with revocation of approval documents in serious cases. Trading participants manipulating the market: public reprimand and fine of CNY 10,000-100,000.</t>
        </is>
      </c>
      <c r="AP3" s="439" t="inlineStr">
        <is>
          <t>By end-2025, cumulative registered emission reductions of 17.7637 million tCO2e; cumulative trading volume of 9.2194 million tonnes (Source: MEE/CBEEX). Annual trading volume in 2025 reached 8.8441 million tonnes with turnover of CNY 626 million.</t>
        </is>
      </c>
      <c r="AQ3" s="439" t="inlineStr">
        <is>
          <t>N/A (this instrument is a national carbon credit trading market covering voluntary emission reduction projects across multiple sectors and has no single domestic emission coverage share)</t>
        </is>
      </c>
      <c r="AR3" s="439" t="inlineStr">
        <is>
          <t>A01; A02; B05; B06; D35; F41</t>
        </is>
      </c>
      <c r="AS3" s="439" t="inlineStr">
        <is>
          <t>CO2; CH4</t>
        </is>
      </c>
      <c r="AT3" s="439" t="inlineStr">
        <is>
          <t>Positive</t>
        </is>
      </c>
      <c r="AU3" s="439" t="inlineStr">
        <is>
          <t>Renewable energy development; Technological innovation; Ecological protection; Industrial development; Resource conservation; Pollution control; Energy security; Biodiversity conservation; Adaptation</t>
        </is>
      </c>
      <c r="AV3" s="439" t="inlineStr">
        <is>
          <t>Administrative Measures for Voluntary GHG Emission Reduction Trading (Trial) (Order No. 31 of the Ministry of Ecology and Environment and the State Administration for Market Regulation, published and effective 19 October 2023)</t>
        </is>
      </c>
      <c r="AW3" s="439" t="inlineStr">
        <is>
          <t>https://www.mee.gov.cn/xxgk2018/xxgk/xxgk02/202310/t20231020_1043694.html</t>
        </is>
      </c>
      <c r="AX3" s="439" t="inlineStr">
        <is>
          <t>https://www.mee.gov.cn/ywgz/ydqhbh/wsqtkz/202310/t20231025_1043940.shtml (methodology publication page); https://www.cets.org.cn/ (National Carbon Market Information Network)</t>
        </is>
      </c>
    </row>
    <row r="4">
      <c r="A4" s="205" t="inlineStr">
        <is>
          <t>CHNVTSVCMI01S001</t>
        </is>
      </c>
      <c r="B4" s="205" t="inlineStr">
        <is>
          <t>Subscheme</t>
        </is>
      </c>
      <c r="C4" s="205" t="inlineStr">
        <is>
          <t>Voluntary trading system</t>
        </is>
      </c>
      <c r="D4" s="205" t="inlineStr">
        <is>
          <t>Voluntary carbon market</t>
        </is>
      </c>
      <c r="E4" s="205" t="inlineStr">
        <is>
          <t>AFOLU</t>
        </is>
      </c>
      <c r="F4" s="205" t="inlineStr">
        <is>
          <t>Forestry carbon sink</t>
        </is>
      </c>
      <c r="G4" s="205" t="inlineStr">
        <is>
          <t>造林碳汇（CCER-14-001-V01）</t>
        </is>
      </c>
      <c r="H4" s="205" t="inlineStr">
        <is>
          <t>Afforestation Carbon Sink (CCER-14-001-V01)</t>
        </is>
      </c>
      <c r="I4" s="205" t="inlineStr">
        <is>
          <t>N/A</t>
        </is>
      </c>
      <c r="J4" s="205" t="inlineStr">
        <is>
          <t>The Afforestation Carbon Sink methodology (CCER-14-001-V01) is one of the first batch of CCER project methodologies published by the Ministry of Ecology and Environment. It provides accounting, monitoring and verification standards for eligible afforestation projects to develop and issue CCERs. It applies to afforestation projects carried out on planned afforestation land that does not meet the forest definition, with the primary purpose of increasing carbon sinks and co-benefits for ecological and biodiversity conservation. The land for project activities must be non-forested land (for at least 3 consecutive years) before the project start. The project crediting period is a minimum of 20 years and a maximum of 40 years. Carbon pools include above-ground biomass, below-ground biomass, litter, dead wood and soil organic carbon. In June 2026, MEE issued a revised draft of this methodology for public consultation (HB Ban Bian Han [2026] No. 212).</t>
        </is>
      </c>
      <c r="K4" s="205" t="inlineStr">
        <is>
          <t>Climate change mitigation</t>
        </is>
      </c>
      <c r="L4" s="205" t="inlineStr">
        <is>
          <t>Direct</t>
        </is>
      </c>
      <c r="M4" s="205" t="inlineStr">
        <is>
          <t>Supply-side</t>
        </is>
      </c>
      <c r="N4" s="205" t="inlineStr">
        <is>
          <t>CHN</t>
        </is>
      </c>
      <c r="O4" s="205" t="inlineStr">
        <is>
          <t>national</t>
        </is>
      </c>
      <c r="P4" s="205" t="inlineStr">
        <is>
          <t>N/A</t>
        </is>
      </c>
      <c r="Q4" s="205" t="inlineStr">
        <is>
          <t>24/10/2023</t>
        </is>
      </c>
      <c r="R4" s="205" t="inlineStr">
        <is>
          <t>24/10/2023</t>
        </is>
      </c>
      <c r="S4" s="205" t="inlineStr">
        <is>
          <t>N/A</t>
        </is>
      </c>
      <c r="T4" s="205" t="inlineStr">
        <is>
          <t>N/A</t>
        </is>
      </c>
      <c r="U4" s="205" t="inlineStr">
        <is>
          <t>N/A (revised draft issued for public consultation in June 2026, not yet formally revised)</t>
        </is>
      </c>
      <c r="V4" s="205">
        <f>IF(R4="","In force",IF(R4="N/A","In force",IF(TODAY()&lt;DATE(VALUE(RIGHT(R4,4)),VALUE(MID(R4,4,2)),VALUE(LEFT(R4,2))),"Scheduled",IF(S4="","In force",IF(S4="N/A","In force",IF(TODAY()&lt;DATE(VALUE(RIGHT(S4,4)),VALUE(MID(S4,4,2)),VALUE(LEFT(S4,2))),"In force","Ended"))))))</f>
        <v/>
      </c>
      <c r="W4" s="205" t="inlineStr">
        <is>
          <t>Ministry of Ecology and Environment (Department of Climate Change)</t>
        </is>
      </c>
      <c r="X4" s="205" t="inlineStr">
        <is>
          <t>Afforestation carbon sink projects / Certified Emission Reductions (CCERs)</t>
        </is>
      </c>
      <c r="Y4" s="205" t="inlineStr">
        <is>
          <t>New</t>
        </is>
      </c>
      <c r="Z4" s="205" t="inlineStr">
        <is>
          <t>The objects defined and covered by this methodology are project activities implemented on planned afforestation land that does not meet the forest definition, carried out with the primary purpose of increasing carbon sinks. The land must be non-forested (for at least 3 consecutive years) before the project start. Carbon pools accounted for include above-ground biomass, below-ground biomass, litter, dead wood and soil organic carbon, with a crediting period of 20-40 years. Project activities include site preparation, planting, tending and management.</t>
        </is>
      </c>
      <c r="AA4" s="205" t="inlineStr">
        <is>
          <t>N/A</t>
        </is>
      </c>
      <c r="AB4" s="205" t="inlineStr">
        <is>
          <t>N/A</t>
        </is>
      </c>
      <c r="AC4" s="205" t="inlineStr">
        <is>
          <t>Enterprises (afforestation project owners, forestry operating entities)</t>
        </is>
      </c>
      <c r="AD4" s="205" t="inlineStr">
        <is>
          <t>Legal persons or other organisations legally established within China that own or manage afforestation land meeting the requirements of the methodology, and may voluntarily develop afforestation carbon sink projects in accordance with the methodology and apply for CCER registration.</t>
        </is>
      </c>
      <c r="AE4" s="205" t="inlineStr">
        <is>
          <t>Registration, permitting and administration; Financing and investment; Abatement or prevention</t>
        </is>
      </c>
      <c r="AF4" s="205" t="inlineStr">
        <is>
          <t>Project owners define the project boundary and carbon pools in accordance with the methodology, prepare a Project Design Document and have it validated by a validation body; after project implementation, monitoring and accounting of changes in each carbon pool are carried out at the monitoring frequency and using the methods prescribed by the methodology; an emission reduction accounting report is prepared, verified by a verification body, and then submitted to the registry for CCER issuance.</t>
        </is>
      </c>
      <c r="AG4" s="205" t="inlineStr">
        <is>
          <t>70.76</t>
        </is>
      </c>
      <c r="AH4" s="205" t="inlineStr">
        <is>
          <t>CNY/tCO2</t>
        </is>
      </c>
      <c r="AI4" s="205" t="inlineStr">
        <is>
          <t>No independent category-specific trading price data is available for afforestation carbon sink CCERs; the value shown is the 2025 national average CCER trading price of CNY 70.76/tCO2 (Source: Beijing Green Exchange).</t>
        </is>
      </c>
      <c r="AJ4" s="205" t="inlineStr">
        <is>
          <t>1) The afforestation land must be planned afforestation land that does not meet the forest definition and must have been non-forested for at least 3 consecutive years before the project start; 2) Project activities must not lead to a decrease in the carbon stock of the original ecosystem; 3) The project crediting period is 20-40 years; 4) Carbon pool accounting must use the models and parameters prescribed by the methodology; 5) The project must have commenced construction after 8 November 2012.</t>
        </is>
      </c>
      <c r="AK4" s="205" t="inlineStr">
        <is>
          <t>Net carbon sink = Change in project carbon sink - Change in baseline carbon sink. Carbon stock changes are accounted for using the stock-change method, covering five carbon pools: above-ground biomass, below-ground biomass, litter, dead wood and soil organic carbon. Baseline carbon sink is determined based on the carbon stock level of non-forested land before the project start; project carbon sink is calculated as the sum of changes in each carbon pool using the carbon accounting models and parameters prescribed by the methodology (such as biomass expansion factors and carbon fractions), based on periodic fixed-plot survey data using stratified estimation. The crediting period is a minimum of 20 years and a maximum of 40 years.</t>
        </is>
      </c>
      <c r="AL4" s="205" t="inlineStr">
        <is>
          <t>N/A (only one calculation method prescribed)</t>
        </is>
      </c>
      <c r="AM4" s="205" t="inlineStr">
        <is>
          <t>Project owners earn carbon revenue through the issuance and sale of CCERs; afforestation carbon sink projects also deliver ecological protection benefits and may receive additional market recognition through local innovative mechanisms such as forestry carbon tickets.</t>
        </is>
      </c>
      <c r="AN4" s="205" t="inlineStr">
        <is>
          <t>Project owners carry out periodic carbon sink monitoring as prescribed by the methodology (including fixed-plot surveys); validation and verification bodies are responsible for project validation and emission reduction verification; MEE exercises overall supervision.</t>
        </is>
      </c>
      <c r="AO4" s="205" t="inlineStr">
        <is>
          <t>Project owners providing false materials: fine of CNY 10,000-100,000, revocation of registration and a three-year ban on re-application; validation and verification bodies in breach: fine of CNY 50,000-200,000.</t>
        </is>
      </c>
      <c r="AP4" s="205" t="inlineStr">
        <is>
          <t>N/A (emission reductions depend on project scale and voluntary development conditions)</t>
        </is>
      </c>
      <c r="AQ4" s="205" t="inlineStr">
        <is>
          <t>N/A</t>
        </is>
      </c>
      <c r="AR4" s="205" t="inlineStr">
        <is>
          <t>A02</t>
        </is>
      </c>
      <c r="AS4" s="205" t="inlineStr">
        <is>
          <t>CO2</t>
        </is>
      </c>
      <c r="AT4" s="205" t="inlineStr">
        <is>
          <t>Positive</t>
        </is>
      </c>
      <c r="AU4" s="205" t="inlineStr">
        <is>
          <t>Ecological protection; Biodiversity conservation; Resource conservation; Adaptation</t>
        </is>
      </c>
      <c r="AV4" s="205" t="inlineStr">
        <is>
          <t>Notice on Issuing the Methodology for Voluntary GHG Emission Reduction Projects: Afforestation Carbon Sink (CCER-14-001-V01) and Three Other Methodologies (HB Ban Qi Hou Han [2023] No. 343)</t>
        </is>
      </c>
      <c r="AW4" s="205" t="inlineStr">
        <is>
          <t>https://www.mee.gov.cn/xxgk2018/xxgk/xxgk06/202310/t20231024_1043877.html</t>
        </is>
      </c>
      <c r="AX4" s="205" t="inlineStr">
        <is>
          <t>https://www.mee.gov.cn/xxgk2018/xxgk/xxgk06/202606/t20260626_1160307.html (2026 revision draft for public consultation)</t>
        </is>
      </c>
    </row>
    <row r="5">
      <c r="A5" s="205" t="inlineStr">
        <is>
          <t>CHNVTSVCMI01S002</t>
        </is>
      </c>
      <c r="B5" s="205" t="inlineStr">
        <is>
          <t>Subscheme</t>
        </is>
      </c>
      <c r="C5" s="205" t="inlineStr">
        <is>
          <t>Voluntary trading system</t>
        </is>
      </c>
      <c r="D5" s="205" t="inlineStr">
        <is>
          <t>Voluntary carbon market</t>
        </is>
      </c>
      <c r="E5" s="205" t="inlineStr">
        <is>
          <t>Energy</t>
        </is>
      </c>
      <c r="F5" s="205" t="inlineStr">
        <is>
          <t>Renewable energy generation</t>
        </is>
      </c>
      <c r="G5" s="205" t="inlineStr">
        <is>
          <t>并网光热发电（CCER-01-001-V01）</t>
        </is>
      </c>
      <c r="H5" s="205" t="inlineStr">
        <is>
          <t>Grid-connected Solar Thermal Power (CCER-01-001-V01)</t>
        </is>
      </c>
      <c r="I5" s="205" t="inlineStr">
        <is>
          <t>N/A</t>
        </is>
      </c>
      <c r="J5" s="205" t="inlineStr">
        <is>
          <t>The Grid-connected Solar Thermal Power methodology (CCER-01-001-V01) is one of the first batch of CCER project methodologies published by the Ministry of Ecology and Environment. It provides accounting, monitoring and verification standards for grid-connected solar thermal power projects to develop and issue CCERs. It applies to stand-alone solar thermal power projects and the solar thermal power component of integrated wind-solar-thermal projects. Projects achieve GHG emission reductions by displacing grid-connected electricity generation dominated by fossil fuels. Solar thermal power features thermal energy storage systems enabling the provision of stable, dispatchable electricity. In 2025, the full-year average CCER trading price for solar thermal power was CNY 81.58/tCO2, higher than the overall CCER average price (Source: CBEEX).</t>
        </is>
      </c>
      <c r="K5" s="205" t="inlineStr">
        <is>
          <t>Climate change mitigation</t>
        </is>
      </c>
      <c r="L5" s="205" t="inlineStr">
        <is>
          <t>Direct</t>
        </is>
      </c>
      <c r="M5" s="205" t="inlineStr">
        <is>
          <t>Supply-side</t>
        </is>
      </c>
      <c r="N5" s="205" t="inlineStr">
        <is>
          <t>CHN</t>
        </is>
      </c>
      <c r="O5" s="205" t="inlineStr">
        <is>
          <t>national</t>
        </is>
      </c>
      <c r="P5" s="205" t="inlineStr">
        <is>
          <t>N/A</t>
        </is>
      </c>
      <c r="Q5" s="205" t="inlineStr">
        <is>
          <t>24/10/2023</t>
        </is>
      </c>
      <c r="R5" s="205" t="inlineStr">
        <is>
          <t>24/10/2023</t>
        </is>
      </c>
      <c r="S5" s="205" t="inlineStr">
        <is>
          <t>N/A</t>
        </is>
      </c>
      <c r="T5" s="205" t="inlineStr">
        <is>
          <t>N/A</t>
        </is>
      </c>
      <c r="U5" s="205" t="inlineStr">
        <is>
          <t>N/A</t>
        </is>
      </c>
      <c r="V5" s="205">
        <f>IF(R5="","In force",IF(R5="N/A","In force",IF(TODAY()&lt;DATE(VALUE(RIGHT(R5,4)),VALUE(MID(R5,4,2)),VALUE(LEFT(R5,2))),"Scheduled",IF(S5="","In force",IF(S5="N/A","In force",IF(TODAY()&lt;DATE(VALUE(RIGHT(S5,4)),VALUE(MID(S5,4,2)),VALUE(LEFT(S5,2))),"In force","Ended"))))))</f>
        <v/>
      </c>
      <c r="W5" s="205" t="inlineStr">
        <is>
          <t>Ministry of Ecology and Environment (Department of Climate Change)</t>
        </is>
      </c>
      <c r="X5" s="205" t="inlineStr">
        <is>
          <t>Grid-connected solar thermal power projects / Certified Emission Reductions (CCERs)</t>
        </is>
      </c>
      <c r="Y5" s="205" t="inlineStr">
        <is>
          <t>New</t>
        </is>
      </c>
      <c r="Z5" s="205" t="inlineStr">
        <is>
          <t>The objects defined and covered by this methodology are stand-alone grid-connected solar thermal power projects and the solar thermal power component of integrated wind-solar-thermal projects. It applies to new or expanded solar thermal power projects that achieve GHG emission reductions by displacing grid-connected fossil fuel power generation.</t>
        </is>
      </c>
      <c r="AA5" s="205" t="inlineStr">
        <is>
          <t>N/A</t>
        </is>
      </c>
      <c r="AB5" s="205" t="inlineStr">
        <is>
          <t>N/A</t>
        </is>
      </c>
      <c r="AC5" s="205" t="inlineStr">
        <is>
          <t>Enterprises (solar thermal power project owners)</t>
        </is>
      </c>
      <c r="AD5" s="205" t="inlineStr">
        <is>
          <t>Legal persons or other organisations legally established within China that invest in, construct and operate solar thermal power projects meeting the requirements of the methodology, and may voluntarily develop projects in accordance with the methodology and apply for CCER registration.</t>
        </is>
      </c>
      <c r="AE5" s="205" t="inlineStr">
        <is>
          <t>Registration, permitting and administration; Financing and investment; Abatement or prevention</t>
        </is>
      </c>
      <c r="AF5" s="205" t="inlineStr">
        <is>
          <t>Project owners define the project boundary and baseline scenario in accordance with the methodology, prepare a Project Design Document and have it validated by a validation body; after the project is connected to the grid and generates electricity, parameters including electricity generation and emission reductions are monitored and accounted for at the monitoring frequency and using the methods prescribed by the methodology; an emission reduction accounting report is prepared, verified by a verification body, and submitted for CCER issuance.</t>
        </is>
      </c>
      <c r="AG5" s="205" t="inlineStr">
        <is>
          <t>81.58</t>
        </is>
      </c>
      <c r="AH5" s="205" t="inlineStr">
        <is>
          <t>CNY/tCO2</t>
        </is>
      </c>
      <c r="AI5" s="205" t="inlineStr">
        <is>
          <t>2025 annual average trading price for solar thermal power CCERs, higher than the overall CCER average of CNY 70.76/tCO2 (Source: Beijing Green Exchange).</t>
        </is>
      </c>
      <c r="AJ5" s="205" t="inlineStr">
        <is>
          <t>1) The project must be a stand-alone solar thermal power project or the solar thermal power component of an integrated wind-solar-thermal project; 2) The project must be a new or expanded project; 3) Project emission reduction accounting must use the grid emission factor for grid-connected power generation baseline prescribed by the methodology; 4) The project must have commenced construction after 8 November 2012.</t>
        </is>
      </c>
      <c r="AK5" s="205" t="inlineStr">
        <is>
          <t>Emission reductions = Baseline emissions - Project emissions. Baseline emissions = Net on-grid electricity generation x Grid emission factor (calculated using the combined margin emission factor prescribed by the methodology); Project emissions = CO2 emissions from auxiliary fuel (e.g. natural gas) consumption by the project. Solar thermal power equipped with thermal storage can continue generating during non-sunlight hours. The crediting period is a fixed 7 years (renewable).</t>
        </is>
      </c>
      <c r="AL5" s="205" t="inlineStr">
        <is>
          <t>N/A (only one calculation method prescribed)</t>
        </is>
      </c>
      <c r="AM5" s="205" t="inlineStr">
        <is>
          <t>Project owners earn carbon revenue through the issuance and sale of CCERs (2025 average price CNY 81.58/tCO2); CCER revenue provides an additional income stream for solar thermal power projects, improving project economics.</t>
        </is>
      </c>
      <c r="AN5" s="205" t="inlineStr">
        <is>
          <t>Project owners monitor parameters including electricity generation, on-grid electricity and auxiliary fuel consumption as prescribed by the methodology; validation and verification bodies are responsible for project validation and emission reduction verification; MEE exercises overall supervision.</t>
        </is>
      </c>
      <c r="AO5" s="205" t="inlineStr">
        <is>
          <t>Project owners providing false materials: fine of CNY 10,000-100,000, revocation of registration and a three-year ban on re-application; validation and verification bodies in breach: fine of CNY 50,000-200,000.</t>
        </is>
      </c>
      <c r="AP5" s="205" t="inlineStr">
        <is>
          <t>N/A (emission reductions depend on project scale and voluntary development conditions)</t>
        </is>
      </c>
      <c r="AQ5" s="205" t="inlineStr">
        <is>
          <t>N/A</t>
        </is>
      </c>
      <c r="AR5" s="205" t="inlineStr">
        <is>
          <t>D35</t>
        </is>
      </c>
      <c r="AS5" s="205" t="inlineStr">
        <is>
          <t>CO2</t>
        </is>
      </c>
      <c r="AT5" s="205" t="inlineStr">
        <is>
          <t>Positive</t>
        </is>
      </c>
      <c r="AU5" s="205" t="inlineStr">
        <is>
          <t>Renewable energy development; Technological innovation; Pollution control; Energy security</t>
        </is>
      </c>
      <c r="AV5" s="205" t="inlineStr">
        <is>
          <t>Notice on Issuing the Methodology for Voluntary GHG Emission Reduction Projects: Grid-connected Solar Thermal Power (CCER-01-001-V01) and Three Other Methodologies (HB Ban Qi Hou Han [2023] No. 343)</t>
        </is>
      </c>
      <c r="AW5" s="205" t="inlineStr">
        <is>
          <t>https://www.mee.gov.cn/xxgk2018/xxgk/xxgk06/202310/t20231024_1043877.html</t>
        </is>
      </c>
      <c r="AX5" s="205" t="inlineStr">
        <is>
          <t>https://www.cets.org.cn/ (National Carbon Market Information Network); https://www.cbeex.com.cn/ (Beijing Green Exchange)</t>
        </is>
      </c>
    </row>
    <row r="6">
      <c r="A6" s="205" t="inlineStr">
        <is>
          <t>CHNVTSVCMI01S003</t>
        </is>
      </c>
      <c r="B6" s="205" t="inlineStr">
        <is>
          <t>Subscheme</t>
        </is>
      </c>
      <c r="C6" s="205" t="inlineStr">
        <is>
          <t>Voluntary trading system</t>
        </is>
      </c>
      <c r="D6" s="205" t="inlineStr">
        <is>
          <t>Voluntary carbon market</t>
        </is>
      </c>
      <c r="E6" s="205" t="inlineStr">
        <is>
          <t>Energy</t>
        </is>
      </c>
      <c r="F6" s="205" t="inlineStr">
        <is>
          <t>Renewable energy generation</t>
        </is>
      </c>
      <c r="G6" s="205" t="inlineStr">
        <is>
          <t>并网海上风力发电（CCER-01-002-V01）</t>
        </is>
      </c>
      <c r="H6" s="205" t="inlineStr">
        <is>
          <t>Grid-connected Offshore Wind Power (CCER-01-002-V01)</t>
        </is>
      </c>
      <c r="I6" s="205" t="inlineStr">
        <is>
          <t>N/A</t>
        </is>
      </c>
      <c r="J6" s="205" t="inlineStr">
        <is>
          <t>The Grid-connected Offshore Wind Power methodology (CCER-01-002-V01) is one of the first batch of CCER project methodologies published by the Ministry of Ecology and Environment. It provides accounting, monitoring and verification standards for grid-connected offshore wind power projects to develop and issue CCERs. It applies to new offshore grid-connected wind power projects. Projects achieve GHG emission reductions by displacing grid-connected electricity generation dominated by fossil fuels. Offshore wind power is the sector with the largest number of registered CCER projects and the largest issuance volume since the market relaunch: among the first batch of 9 registered projects (registered on 6 March 2025, 7 offshore wind and 2 solar thermal), the Dafeng Phase II offshore wind project of China Three Gorges Corporation Jiangsu Branch completed the first transaction after the CCER market relaunch (7 March 2025, 100,000 tonnes). In 2025, the full-year average CCER trading price for offshore wind power was CNY 69.27/tCO2 (Source: CBEEX).</t>
        </is>
      </c>
      <c r="K6" s="205" t="inlineStr">
        <is>
          <t>Climate change mitigation</t>
        </is>
      </c>
      <c r="L6" s="205" t="inlineStr">
        <is>
          <t>Direct</t>
        </is>
      </c>
      <c r="M6" s="205" t="inlineStr">
        <is>
          <t>Supply-side</t>
        </is>
      </c>
      <c r="N6" s="205" t="inlineStr">
        <is>
          <t>CHN</t>
        </is>
      </c>
      <c r="O6" s="205" t="inlineStr">
        <is>
          <t>national</t>
        </is>
      </c>
      <c r="P6" s="205" t="inlineStr">
        <is>
          <t>N/A</t>
        </is>
      </c>
      <c r="Q6" s="205" t="inlineStr">
        <is>
          <t>24/10/2023</t>
        </is>
      </c>
      <c r="R6" s="205" t="inlineStr">
        <is>
          <t>24/10/2023</t>
        </is>
      </c>
      <c r="S6" s="205" t="inlineStr">
        <is>
          <t>N/A</t>
        </is>
      </c>
      <c r="T6" s="205" t="inlineStr">
        <is>
          <t>N/A</t>
        </is>
      </c>
      <c r="U6" s="205" t="inlineStr">
        <is>
          <t>N/A</t>
        </is>
      </c>
      <c r="V6" s="205">
        <f>IF(R6="","In force",IF(R6="N/A","In force",IF(TODAY()&lt;DATE(VALUE(RIGHT(R6,4)),VALUE(MID(R6,4,2)),VALUE(LEFT(R6,2))),"Scheduled",IF(S6="","In force",IF(S6="N/A","In force",IF(TODAY()&lt;DATE(VALUE(RIGHT(S6,4)),VALUE(MID(S6,4,2)),VALUE(LEFT(S6,2))),"In force","Ended"))))))</f>
        <v/>
      </c>
      <c r="W6" s="205" t="inlineStr">
        <is>
          <t>Ministry of Ecology and Environment (Department of Climate Change)</t>
        </is>
      </c>
      <c r="X6" s="205" t="inlineStr">
        <is>
          <t>Grid-connected offshore wind power projects / Certified Emission Reductions (CCERs)</t>
        </is>
      </c>
      <c r="Y6" s="205" t="inlineStr">
        <is>
          <t>New</t>
        </is>
      </c>
      <c r="Z6" s="205" t="inlineStr">
        <is>
          <t>The objects defined and covered by this methodology are new offshore grid-connected wind power projects (excluding intertidal and onshore wind power). Projects achieve GHG emission reductions by displacing grid-connected fossil fuel power generation. Offshore wind power is the sector with the largest registered project volume and CCER issuance since the market relaunch.</t>
        </is>
      </c>
      <c r="AA6" s="205" t="inlineStr">
        <is>
          <t>N/A</t>
        </is>
      </c>
      <c r="AB6" s="205" t="inlineStr">
        <is>
          <t>N/A</t>
        </is>
      </c>
      <c r="AC6" s="205" t="inlineStr">
        <is>
          <t>Enterprises (offshore wind power project owners)</t>
        </is>
      </c>
      <c r="AD6" s="205" t="inlineStr">
        <is>
          <t>Legal persons or other organisations legally established within China that invest in, construct and operate offshore wind power projects meeting the requirements of the methodology, and may voluntarily develop projects in accordance with the methodology and apply for CCER registration.</t>
        </is>
      </c>
      <c r="AE6" s="205" t="inlineStr">
        <is>
          <t>Registration, permitting and administration; Financing and investment; Abatement or prevention</t>
        </is>
      </c>
      <c r="AF6" s="205" t="inlineStr">
        <is>
          <t>Project owners define the project boundary and baseline scenario in accordance with the methodology, prepare a Project Design Document and have it validated by a validation body; after the project is connected to the grid and generates electricity, parameters including electricity generation and emission reductions are monitored and accounted for at the monitoring frequency and using the methods prescribed by the methodology; an emission reduction accounting report is prepared, verified by a verification body, and submitted for CCER issuance.</t>
        </is>
      </c>
      <c r="AG6" s="205" t="inlineStr">
        <is>
          <t>69.27</t>
        </is>
      </c>
      <c r="AH6" s="205" t="inlineStr">
        <is>
          <t>CNY/tCO2</t>
        </is>
      </c>
      <c r="AI6" s="205" t="inlineStr">
        <is>
          <t>2025 annual average trading price for offshore wind power CCERs; offshore wind power accounts for the largest number of registered projects and issued CCERs since the market relaunch (Source: Beijing Green Exchange).</t>
        </is>
      </c>
      <c r="AJ6" s="205" t="inlineStr">
        <is>
          <t>1) The project must be an offshore grid-connected wind power project (excluding intertidal and onshore wind power); 2) The project must be a new project; 3) Project emission reduction accounting must use the grid emission factor for grid-connected power generation baseline prescribed by the methodology; 4) The project must have commenced construction after 8 November 2012.</t>
        </is>
      </c>
      <c r="AK6" s="205" t="inlineStr">
        <is>
          <t>Emission reductions = Baseline emissions - Project emissions. Baseline emissions = Net on-grid electricity generation x Grid emission factor (calculated using the combined margin emission factor prescribed by the methodology); Project emissions = 0 (offshore wind power has zero auxiliary fossil fuel consumption during operation). The crediting period is a fixed 7 years (renewable).</t>
        </is>
      </c>
      <c r="AL6" s="205" t="inlineStr">
        <is>
          <t>N/A (only one calculation method prescribed)</t>
        </is>
      </c>
      <c r="AM6" s="205" t="inlineStr">
        <is>
          <t>Project owners earn carbon revenue through the issuance and sale of CCERs (2025 average price CNY 69.27/tCO2); CCER revenue provides an additional income stream for offshore wind power projects; the first transaction after the CCER market relaunch was for an offshore wind power project (7 March 2025).</t>
        </is>
      </c>
      <c r="AN6" s="205" t="inlineStr">
        <is>
          <t>Project owners monitor parameters including electricity generation and on-grid electricity as prescribed by the methodology; validation and verification bodies are responsible for project validation and emission reduction verification; MEE exercises overall supervision.</t>
        </is>
      </c>
      <c r="AO6" s="205" t="inlineStr">
        <is>
          <t>Project owners providing false materials: fine of CNY 10,000-100,000, revocation of registration and a three-year ban on re-application; validation and verification bodies in breach: fine of CNY 50,000-200,000.</t>
        </is>
      </c>
      <c r="AP6" s="205" t="inlineStr">
        <is>
          <t>N/A (emission reductions depend on project scale and voluntary development conditions)</t>
        </is>
      </c>
      <c r="AQ6" s="205" t="inlineStr">
        <is>
          <t>N/A</t>
        </is>
      </c>
      <c r="AR6" s="205" t="inlineStr">
        <is>
          <t>D35</t>
        </is>
      </c>
      <c r="AS6" s="205" t="inlineStr">
        <is>
          <t>CO2</t>
        </is>
      </c>
      <c r="AT6" s="205" t="inlineStr">
        <is>
          <t>Positive</t>
        </is>
      </c>
      <c r="AU6" s="205" t="inlineStr">
        <is>
          <t>Renewable energy development; Technological innovation; Pollution control; Energy security</t>
        </is>
      </c>
      <c r="AV6" s="205" t="inlineStr">
        <is>
          <t>Notice on Issuing the Methodology for Voluntary GHG Emission Reduction Projects: Grid-connected Offshore Wind Power (CCER-01-002-V01) and Three Other Methodologies (HB Ban Qi Hou Han [2023] No. 343)</t>
        </is>
      </c>
      <c r="AW6" s="205" t="inlineStr">
        <is>
          <t>https://www.mee.gov.cn/xxgk2018/xxgk/xxgk06/202310/t20231024_1043877.html</t>
        </is>
      </c>
      <c r="AX6" s="205" t="inlineStr">
        <is>
          <t>https://www.cbeex.com.cn/ (Beijing Green Exchange)</t>
        </is>
      </c>
    </row>
    <row r="7">
      <c r="A7" s="205" t="inlineStr">
        <is>
          <t>CHNVTSVCMI01S004</t>
        </is>
      </c>
      <c r="B7" s="205" t="inlineStr">
        <is>
          <t>Subscheme</t>
        </is>
      </c>
      <c r="C7" s="205" t="inlineStr">
        <is>
          <t>Voluntary trading system</t>
        </is>
      </c>
      <c r="D7" s="205" t="inlineStr">
        <is>
          <t>Voluntary carbon market</t>
        </is>
      </c>
      <c r="E7" s="205" t="inlineStr">
        <is>
          <t>AFOLU</t>
        </is>
      </c>
      <c r="F7" s="205" t="inlineStr">
        <is>
          <t>Marine carbon sink (blue carbon)</t>
        </is>
      </c>
      <c r="G7" s="205" t="inlineStr">
        <is>
          <t>红树林营造（CCER-14-002-V01）</t>
        </is>
      </c>
      <c r="H7" s="205" t="inlineStr">
        <is>
          <t>Mangrove Creation (CCER-14-002-V01)</t>
        </is>
      </c>
      <c r="I7" s="205" t="inlineStr">
        <is>
          <t>N/A</t>
        </is>
      </c>
      <c r="J7" s="205" t="inlineStr">
        <is>
          <t>The Mangrove Creation methodology (CCER-14-002-V01) is one of the first batch of CCER project methodologies published by the Ministry of Ecology and Environment. It provides accounting, monitoring and verification standards for eligible mangrove creation projects to develop and issue CCERs. It applies to mangrove planting and restoration projects carried out in intertidal and supratidal zones suitable for mangrove growth, with the primary purpose of increasing mangrove carbon sinks. The land must have no mangrove cover before the project start, and the project crediting period is a minimum of 20 years and a maximum of 40 years. Carbon pools include above-ground biomass, below-ground biomass, litter, dead wood and soil organic carbon. Mangrove ecosystems have extremely high carbon density (blue carbon) and deliver multiple ecosystem services. In June 2026, MEE issued a revised draft of this methodology for public consultation (HB Ban Bian Han [2026] No. 212).</t>
        </is>
      </c>
      <c r="K7" s="205" t="inlineStr">
        <is>
          <t>Climate change mitigation</t>
        </is>
      </c>
      <c r="L7" s="205" t="inlineStr">
        <is>
          <t>Direct</t>
        </is>
      </c>
      <c r="M7" s="205" t="inlineStr">
        <is>
          <t>Supply-side</t>
        </is>
      </c>
      <c r="N7" s="205" t="inlineStr">
        <is>
          <t>CHN</t>
        </is>
      </c>
      <c r="O7" s="205" t="inlineStr">
        <is>
          <t>national</t>
        </is>
      </c>
      <c r="P7" s="205" t="inlineStr">
        <is>
          <t>N/A</t>
        </is>
      </c>
      <c r="Q7" s="205" t="inlineStr">
        <is>
          <t>24/10/2023</t>
        </is>
      </c>
      <c r="R7" s="205" t="inlineStr">
        <is>
          <t>24/10/2023</t>
        </is>
      </c>
      <c r="S7" s="205" t="inlineStr">
        <is>
          <t>N/A</t>
        </is>
      </c>
      <c r="T7" s="205" t="inlineStr">
        <is>
          <t>N/A</t>
        </is>
      </c>
      <c r="U7" s="205" t="inlineStr">
        <is>
          <t>N/A (revised draft issued for public consultation in June 2026, not yet formally revised)</t>
        </is>
      </c>
      <c r="V7" s="205">
        <f>IF(R7="","In force",IF(R7="N/A","In force",IF(TODAY()&lt;DATE(VALUE(RIGHT(R7,4)),VALUE(MID(R7,4,2)),VALUE(LEFT(R7,2))),"Scheduled",IF(S7="","In force",IF(S7="N/A","In force",IF(TODAY()&lt;DATE(VALUE(RIGHT(S7,4)),VALUE(MID(S7,4,2)),VALUE(LEFT(S7,2))),"In force","Ended"))))))</f>
        <v/>
      </c>
      <c r="W7" s="205" t="inlineStr">
        <is>
          <t>Ministry of Ecology and Environment (Department of Climate Change)</t>
        </is>
      </c>
      <c r="X7" s="205" t="inlineStr">
        <is>
          <t>Mangrove creation projects / Certified Emission Reductions (CCERs)</t>
        </is>
      </c>
      <c r="Y7" s="205" t="inlineStr">
        <is>
          <t>New</t>
        </is>
      </c>
      <c r="Z7" s="205" t="inlineStr">
        <is>
          <t>The objects defined and covered by this methodology are mangrove planting and restoration projects implemented in intertidal and supratidal zones suitable for mangrove growth, with the primary purpose of increasing mangrove carbon sinks. Carbon pools accounted for include above-ground biomass, below-ground biomass, litter, dead wood and soil organic carbon, with a crediting period of 20-40 years. Mangrove carbon density is far higher than that of terrestrial forests (carbon stock per unit area can reach 3-5 times that of tropical rainforests).</t>
        </is>
      </c>
      <c r="AA7" s="205" t="inlineStr">
        <is>
          <t>N/A</t>
        </is>
      </c>
      <c r="AB7" s="205" t="inlineStr">
        <is>
          <t>N/A</t>
        </is>
      </c>
      <c r="AC7" s="205" t="inlineStr">
        <is>
          <t>Enterprises (mangrove project owners, coastal ecological restoration implementing entities)</t>
        </is>
      </c>
      <c r="AD7" s="205" t="inlineStr">
        <is>
          <t>Legal persons or other organisations legally established within China that own or manage coastal mudflat or intertidal land meeting the requirements of the methodology, and may voluntarily develop mangrove creation projects in accordance with the methodology and apply for CCER registration.</t>
        </is>
      </c>
      <c r="AE7" s="205" t="inlineStr">
        <is>
          <t>Registration, permitting and administration; Financing and investment; Abatement or prevention</t>
        </is>
      </c>
      <c r="AF7" s="205" t="inlineStr">
        <is>
          <t>Project owners define the project boundary and carbon pools in accordance with the methodology, prepare a Project Design Document and have it validated by a validation body; after project implementation, monitoring and accounting of changes in each carbon pool are carried out at the monitoring frequency and using the methods prescribed by the methodology; an emission reduction accounting report is prepared, verified by a verification body, and then submitted to the registry for CCER issuance.</t>
        </is>
      </c>
      <c r="AG7" s="205" t="inlineStr">
        <is>
          <t>70.76</t>
        </is>
      </c>
      <c r="AH7" s="205" t="inlineStr">
        <is>
          <t>CNY/tCO2</t>
        </is>
      </c>
      <c r="AI7" s="205" t="inlineStr">
        <is>
          <t>No independent category-specific trading price data is available for mangrove creation CCERs; the value shown is the 2025 national average CCER trading price of CNY 70.76/tCO2 (Source: Beijing Green Exchange).</t>
        </is>
      </c>
      <c r="AJ7" s="205" t="inlineStr">
        <is>
          <t>1) The project land must be in an intertidal or supratidal zone suitable for mangrove growth and must be suitable land with no mangrove cover before the project start; 2) Project activities must not lead to a decrease in the carbon stock of the original ecosystem; 3) The project crediting period is 20-40 years; 4) Carbon pool accounting must use the models and parameters prescribed by the methodology; 5) The project must have commenced construction after 8 November 2012.</t>
        </is>
      </c>
      <c r="AK7" s="205" t="inlineStr">
        <is>
          <t>Net carbon sink = Change in project carbon sink - Change in baseline carbon sink. Carbon stock changes are accounted for using the stock-change method, covering five carbon pools: above-ground biomass, below-ground biomass, litter, dead wood and soil organic carbon. Baseline carbon sink is determined based on the carbon stock level of land without mangrove cover before the project start; project carbon sink is calculated as the sum of changes in each carbon pool using the mangrove carbon accounting models and parameters prescribed by the methodology, based on periodic fixed-plot survey data using stratified estimation. Mangrove carbon density can reach 3-5 times that of tropical rainforests. The crediting period is a minimum of 20 years and a maximum of 40 years.</t>
        </is>
      </c>
      <c r="AL7" s="205" t="inlineStr">
        <is>
          <t>N/A (only one calculation method prescribed)</t>
        </is>
      </c>
      <c r="AM7" s="205" t="inlineStr">
        <is>
          <t>Project owners earn carbon revenue through the issuance and sale of CCERs; mangrove carbon sink projects also deliver multiple ecological benefits including coastal protection and biodiversity conservation, commanding high market value and social recognition.</t>
        </is>
      </c>
      <c r="AN7" s="205" t="inlineStr">
        <is>
          <t>Project owners carry out periodic mangrove carbon sink monitoring as prescribed by the methodology (including fixed-plot surveys); validation and verification bodies are responsible for project validation and emission reduction verification; MEE exercises overall supervision.</t>
        </is>
      </c>
      <c r="AO7" s="205" t="inlineStr">
        <is>
          <t>Project owners providing false materials: fine of CNY 10,000-100,000, revocation of registration and a three-year ban on re-application; validation and verification bodies in breach: fine of CNY 50,000-200,000.</t>
        </is>
      </c>
      <c r="AP7" s="205" t="inlineStr">
        <is>
          <t>N/A (emission reductions depend on project scale and voluntary development conditions)</t>
        </is>
      </c>
      <c r="AQ7" s="205" t="inlineStr">
        <is>
          <t>N/A</t>
        </is>
      </c>
      <c r="AR7" s="205" t="inlineStr">
        <is>
          <t>A02</t>
        </is>
      </c>
      <c r="AS7" s="205" t="inlineStr">
        <is>
          <t>CO2</t>
        </is>
      </c>
      <c r="AT7" s="205" t="inlineStr">
        <is>
          <t>Positive</t>
        </is>
      </c>
      <c r="AU7" s="205" t="inlineStr">
        <is>
          <t>Ecological protection; Biodiversity conservation; Adaptation; Pollution control; Resource conservation</t>
        </is>
      </c>
      <c r="AV7" s="205" t="inlineStr">
        <is>
          <t>Notice on Issuing the Methodology for Voluntary GHG Emission Reduction Projects: Mangrove Creation (CCER-14-002-V01) and Three Other Methodologies (HB Ban Qi Hou Han [2023] No. 343)</t>
        </is>
      </c>
      <c r="AW7" s="205" t="inlineStr">
        <is>
          <t>https://www.mee.gov.cn/xxgk2018/xxgk/xxgk06/202310/t20231024_1043877.html</t>
        </is>
      </c>
      <c r="AX7" s="205" t="inlineStr">
        <is>
          <t>https://www.mee.gov.cn/xxgk2018/xxgk/xxgk06/202606/t20260626_1160307.html (2026 revision draft for public consultation)</t>
        </is>
      </c>
    </row>
    <row r="8">
      <c r="A8" s="205" t="inlineStr">
        <is>
          <t>CHNVTSVCMI01S005</t>
        </is>
      </c>
      <c r="B8" s="205" t="inlineStr">
        <is>
          <t>Subscheme</t>
        </is>
      </c>
      <c r="C8" s="205" t="inlineStr">
        <is>
          <t>Voluntary trading system</t>
        </is>
      </c>
      <c r="D8" s="205" t="inlineStr">
        <is>
          <t>Voluntary carbon market</t>
        </is>
      </c>
      <c r="E8" s="205" t="inlineStr">
        <is>
          <t>Transport</t>
        </is>
      </c>
      <c r="F8" s="205" t="inlineStr">
        <is>
          <t>Road tunnel energy saving</t>
        </is>
      </c>
      <c r="G8" s="205" t="inlineStr">
        <is>
          <t>公路隧道照明系统节能（CCER-07-001-V01）</t>
        </is>
      </c>
      <c r="H8" s="205" t="inlineStr">
        <is>
          <t>Road Tunnel Lighting System Energy Saving (CCER-07-001-V01)</t>
        </is>
      </c>
      <c r="I8" s="205" t="inlineStr">
        <is>
          <t>N/A</t>
        </is>
      </c>
      <c r="J8" s="205" t="inlineStr">
        <is>
          <t>The Road Tunnel Lighting System Energy Saving methodology (CCER-07-001-V01) was published by the Ministry of Ecology and Environment in January 2025. It provides accounting, monitoring and verification standards for the development and issuance of CCERs from energy saving and carbon reduction effects achieved by replacing existing tunnel lighting systems with high-efficiency systems. It applies to projects in existing road tunnels that achieve energy saving and carbon reduction through measures such as replacing or upgrading lighting equipment and optimising lighting control schemes. Project emission reductions arise from reduced electricity consumption of the tunnel lighting system, thereby reducing indirect emissions from grid-imported electricity.</t>
        </is>
      </c>
      <c r="K8" s="205" t="inlineStr">
        <is>
          <t>Climate change mitigation</t>
        </is>
      </c>
      <c r="L8" s="205" t="inlineStr">
        <is>
          <t>Direct</t>
        </is>
      </c>
      <c r="M8" s="205" t="inlineStr">
        <is>
          <t>Supply-side</t>
        </is>
      </c>
      <c r="N8" s="205" t="inlineStr">
        <is>
          <t>CHN</t>
        </is>
      </c>
      <c r="O8" s="205" t="inlineStr">
        <is>
          <t>national</t>
        </is>
      </c>
      <c r="P8" s="205" t="inlineStr">
        <is>
          <t>N/A</t>
        </is>
      </c>
      <c r="Q8" s="205" t="inlineStr">
        <is>
          <t>03/01/2025</t>
        </is>
      </c>
      <c r="R8" s="205" t="inlineStr">
        <is>
          <t>03/01/2025</t>
        </is>
      </c>
      <c r="S8" s="205" t="inlineStr">
        <is>
          <t>N/A</t>
        </is>
      </c>
      <c r="T8" s="205" t="inlineStr">
        <is>
          <t>N/A</t>
        </is>
      </c>
      <c r="U8" s="205" t="inlineStr">
        <is>
          <t>N/A</t>
        </is>
      </c>
      <c r="V8" s="205">
        <f>IF(R8="","In force",IF(R8="N/A","In force",IF(TODAY()&lt;DATE(VALUE(RIGHT(R8,4)),VALUE(MID(R8,4,2)),VALUE(LEFT(R8,2))),"Scheduled",IF(S8="","In force",IF(S8="N/A","In force",IF(TODAY()&lt;DATE(VALUE(RIGHT(S8,4)),VALUE(MID(S8,4,2)),VALUE(LEFT(S8,2))),"In force","Ended"))))))</f>
        <v/>
      </c>
      <c r="W8" s="205" t="inlineStr">
        <is>
          <t>Ministry of Ecology and Environment (Department of Climate Change)</t>
        </is>
      </c>
      <c r="X8" s="205" t="inlineStr">
        <is>
          <t>Road tunnel lighting energy saving projects / Certified Emission Reductions (CCERs)</t>
        </is>
      </c>
      <c r="Y8" s="205" t="inlineStr">
        <is>
          <t>New</t>
        </is>
      </c>
      <c r="Z8" s="205" t="inlineStr">
        <is>
          <t>The objects defined and covered by this methodology are energy saving and carbon reduction projects achieved in existing road tunnels through measures such as replacing or upgrading lighting equipment and optimising lighting control schemes. Emission reductions arise from reduced electricity consumption of the lighting system.</t>
        </is>
      </c>
      <c r="AA8" s="205" t="inlineStr">
        <is>
          <t>N/A</t>
        </is>
      </c>
      <c r="AB8" s="205" t="inlineStr">
        <is>
          <t>N/A</t>
        </is>
      </c>
      <c r="AC8" s="205" t="inlineStr">
        <is>
          <t>Enterprises (road tunnel operation and management entities)</t>
        </is>
      </c>
      <c r="AD8" s="205" t="inlineStr">
        <is>
          <t>Legal persons or other organisations legally established within China that operate and manage existing road tunnels, and may voluntarily develop lighting energy saving retrofit projects in accordance with the methodology and apply for CCER registration.</t>
        </is>
      </c>
      <c r="AE8" s="205" t="inlineStr">
        <is>
          <t>Registration, permitting and administration; Financing and investment; Abatement or prevention</t>
        </is>
      </c>
      <c r="AF8" s="205" t="inlineStr">
        <is>
          <t>Project owners define the project boundary and baseline scenario (energy consumption level of the lighting system before retrofit) in accordance with the methodology, prepare a Project Design Document and have it validated by a validation body; after the energy saving retrofit is implemented, the actual electricity consumption of the lighting system is monitored as prescribed by the methodology and emission reductions relative to the baseline are calculated; an emission reduction accounting report is prepared, verified by a verification body, and submitted for CCER issuance.</t>
        </is>
      </c>
      <c r="AG8" s="205" t="inlineStr">
        <is>
          <t>70.76</t>
        </is>
      </c>
      <c r="AH8" s="205" t="inlineStr">
        <is>
          <t>CNY/tCO2</t>
        </is>
      </c>
      <c r="AI8" s="205" t="inlineStr">
        <is>
          <t>No independent category-specific trading price data is available for highway tunnel lighting energy-saving CCERs; the value shown is the 2025 national average CCER trading price of CNY 70.76/tCO2 (Source: Beijing Green Exchange).</t>
        </is>
      </c>
      <c r="AJ8" s="205" t="inlineStr">
        <is>
          <t>1) The project must be an energy saving retrofit of the lighting system of an existing road tunnel and the retrofitted system must meet the minimum illuminance requirements of relevant road tunnel lighting design standards; 2) The baseline energy consumption level must be based on actual monitored data before the retrofit; 3) Emission reduction accounting must use the grid emission factor prescribed by the methodology; 4) The project must have commenced construction after 8 November 2012.</t>
        </is>
      </c>
      <c r="AK8" s="205" t="inlineStr">
        <is>
          <t>Emission reductions = Baseline emissions - Project emissions. Baseline emissions = Annual electricity consumption of the lighting system before retrofit x Grid emission factor; Project emissions = Annual electricity consumption of the lighting system after retrofit x Grid emission factor. Both before and after retrofit must meet the minimum illuminance requirements of road tunnel lighting design standards. The crediting period is a fixed 10 years.</t>
        </is>
      </c>
      <c r="AL8" s="205" t="inlineStr">
        <is>
          <t>N/A (only one calculation method prescribed)</t>
        </is>
      </c>
      <c r="AM8" s="205" t="inlineStr">
        <is>
          <t>Project owners earn carbon revenue through the issuance and sale of CCERs; the lighting energy saving itself reduces tunnel operating electricity costs, delivering dual economic benefits from energy saving and carbon revenue.</t>
        </is>
      </c>
      <c r="AN8" s="205" t="inlineStr">
        <is>
          <t>Project owners continuously monitor electricity consumption of the lighting system as prescribed by the methodology; validation and verification bodies are responsible for project validation and emission reduction verification; MEE exercises overall supervision.</t>
        </is>
      </c>
      <c r="AO8" s="205" t="inlineStr">
        <is>
          <t>Project owners providing false materials: fine of CNY 10,000-100,000, revocation of registration and a three-year ban on re-application; validation and verification bodies in breach: fine of CNY 50,000-200,000.</t>
        </is>
      </c>
      <c r="AP8" s="205" t="inlineStr">
        <is>
          <t>N/A (emission reductions depend on project scale and voluntary development conditions)</t>
        </is>
      </c>
      <c r="AQ8" s="205" t="inlineStr">
        <is>
          <t>N/A</t>
        </is>
      </c>
      <c r="AR8" s="205" t="inlineStr">
        <is>
          <t>D35</t>
        </is>
      </c>
      <c r="AS8" s="205" t="inlineStr">
        <is>
          <t>CO2</t>
        </is>
      </c>
      <c r="AT8" s="205" t="inlineStr">
        <is>
          <t>Positive</t>
        </is>
      </c>
      <c r="AU8" s="205" t="inlineStr">
        <is>
          <t>Energy conservation; Technological innovation; Pollution control</t>
        </is>
      </c>
      <c r="AV8" s="205" t="inlineStr">
        <is>
          <t>Notice on Issuing the Methodology for Voluntary GHG Emission Reduction Projects: Road Tunnel Lighting System Energy Saving (CCER-07-001-V01) (HB Ban Qi Hou Han [2024] No. 486)</t>
        </is>
      </c>
      <c r="AW8" s="205" t="inlineStr">
        <is>
          <t>https://www.mee.gov.cn/xxgk2018/xxgk/xxgk06/202501/t20250103_1099966.html</t>
        </is>
      </c>
      <c r="AX8" s="205" t="inlineStr">
        <is>
          <t>https://www.cets.org.cn/ (National Carbon Market Information Network)</t>
        </is>
      </c>
    </row>
    <row r="9">
      <c r="A9" s="205" t="inlineStr">
        <is>
          <t>CHNVTSVCMI01S006</t>
        </is>
      </c>
      <c r="B9" s="205" t="inlineStr">
        <is>
          <t>Subscheme</t>
        </is>
      </c>
      <c r="C9" s="205" t="inlineStr">
        <is>
          <t>Voluntary trading system</t>
        </is>
      </c>
      <c r="D9" s="205" t="inlineStr">
        <is>
          <t>Voluntary carbon market</t>
        </is>
      </c>
      <c r="E9" s="205" t="inlineStr">
        <is>
          <t>Industry</t>
        </is>
      </c>
      <c r="F9" s="205" t="inlineStr">
        <is>
          <t>Coal mine gas utilisation</t>
        </is>
      </c>
      <c r="G9" s="205" t="inlineStr">
        <is>
          <t>煤矿低浓度瓦斯和风排瓦斯利用（CCER-10-001-V01）</t>
        </is>
      </c>
      <c r="H9" s="205" t="inlineStr">
        <is>
          <t>Utilization of Low-Concentration CMM and VAM (CCER-10-001-V01)</t>
        </is>
      </c>
      <c r="I9" s="205" t="inlineStr">
        <is>
          <t>N/A</t>
        </is>
      </c>
      <c r="J9" s="205" t="inlineStr">
        <is>
          <t>The Methodology for the Utilisation of Coal Mine Gas with Methane Concentration Below 8% and Ventilation Air Methane (CCER-10-001-V01) was published by the Ministry of Ecology and Environment in January 2025. It provides accounting, monitoring and verification standards for projects that recover and utilise low-concentration coal mine gas (CMM, methane concentration below 8%) and coal mine ventilation air methane (VAM, concentration typically below 1%) to develop and issue CCERs. It applies to projects that oxidatively destroy or utilise for energy (e.g. heat supply, power generation) low-concentration CMM and VAM. Methane has a global warming potential (GWP) 28 times that of CO2 (100-year time horizon), and such projects achieve significant GHG emission reduction by reducing direct methane emissions.</t>
        </is>
      </c>
      <c r="K9" s="205" t="inlineStr">
        <is>
          <t>Climate change mitigation</t>
        </is>
      </c>
      <c r="L9" s="205" t="inlineStr">
        <is>
          <t>Direct</t>
        </is>
      </c>
      <c r="M9" s="205" t="inlineStr">
        <is>
          <t>Supply-side</t>
        </is>
      </c>
      <c r="N9" s="205" t="inlineStr">
        <is>
          <t>CHN</t>
        </is>
      </c>
      <c r="O9" s="205" t="inlineStr">
        <is>
          <t>national</t>
        </is>
      </c>
      <c r="P9" s="205" t="inlineStr">
        <is>
          <t>N/A</t>
        </is>
      </c>
      <c r="Q9" s="205" t="inlineStr">
        <is>
          <t>03/01/2025</t>
        </is>
      </c>
      <c r="R9" s="205" t="inlineStr">
        <is>
          <t>03/01/2025</t>
        </is>
      </c>
      <c r="S9" s="205" t="inlineStr">
        <is>
          <t>N/A</t>
        </is>
      </c>
      <c r="T9" s="205" t="inlineStr">
        <is>
          <t>N/A</t>
        </is>
      </c>
      <c r="U9" s="205" t="inlineStr">
        <is>
          <t>N/A</t>
        </is>
      </c>
      <c r="V9" s="205">
        <f>IF(R9="","In force",IF(R9="N/A","In force",IF(TODAY()&lt;DATE(VALUE(RIGHT(R9,4)),VALUE(MID(R9,4,2)),VALUE(LEFT(R9,2))),"Scheduled",IF(S9="","In force",IF(S9="N/A","In force",IF(TODAY()&lt;DATE(VALUE(RIGHT(S9,4)),VALUE(MID(S9,4,2)),VALUE(LEFT(S9,2))),"In force","Ended"))))))</f>
        <v/>
      </c>
      <c r="W9" s="205" t="inlineStr">
        <is>
          <t>Ministry of Ecology and Environment (Department of Climate Change)</t>
        </is>
      </c>
      <c r="X9" s="205" t="inlineStr">
        <is>
          <t>Low-concentration CMM and VAM utilisation projects / Certified Emission Reductions (CCERs)</t>
        </is>
      </c>
      <c r="Y9" s="205" t="inlineStr">
        <is>
          <t>New</t>
        </is>
      </c>
      <c r="Z9" s="205" t="inlineStr">
        <is>
          <t>The objects defined and covered by this methodology are projects that recover, oxidatively destroy or utilise for energy (heat supply or power generation) coal mine gas with methane concentration below 8% (CMM) and coal mine ventilation air methane (VAM, concentration typically below 1%). GHG emission reductions are achieved by reducing direct methane emissions; methane has a GWP 28 times that of CO2.</t>
        </is>
      </c>
      <c r="AA9" s="205" t="inlineStr">
        <is>
          <t>N/A</t>
        </is>
      </c>
      <c r="AB9" s="205" t="inlineStr">
        <is>
          <t>N/A</t>
        </is>
      </c>
      <c r="AC9" s="205" t="inlineStr">
        <is>
          <t>Enterprises (coal mine enterprises, gas utilisation project owners)</t>
        </is>
      </c>
      <c r="AD9" s="205" t="inlineStr">
        <is>
          <t>Legal persons or other organisations legally established within China that operate coal mines meeting the requirements of the methodology and have the conditions for low-concentration CMM and VAM recovery and utilisation, and may voluntarily develop projects in accordance with the methodology and apply for CCER registration.</t>
        </is>
      </c>
      <c r="AE9" s="205" t="inlineStr">
        <is>
          <t>Registration, permitting and administration; Financing and investment; Abatement or prevention</t>
        </is>
      </c>
      <c r="AF9" s="205" t="inlineStr">
        <is>
          <t>Project owners define the project boundary and baseline scenario in accordance with the methodology, prepare a Project Design Document and have it validated by a validation body; after project implementation, parameters including the quantity of low-concentration CMM and VAM collected, methane concentration, oxidation efficiency or energy output are monitored as prescribed by the methodology; avoided methane emissions are accounted for in CO2 equivalent terms; an emission reduction accounting report is prepared, verified by a verification body, and submitted for CCER issuance.</t>
        </is>
      </c>
      <c r="AG9" s="205" t="inlineStr">
        <is>
          <t>70.76</t>
        </is>
      </c>
      <c r="AH9" s="205" t="inlineStr">
        <is>
          <t>CNY/tCO2</t>
        </is>
      </c>
      <c r="AI9" s="205" t="inlineStr">
        <is>
          <t>No independent category-specific trading price data is available for coal mine low-concentration gas and ventilation air methane utilisation CCERs; the value shown is the 2025 national average CCER trading price of CNY 70.76/tCO2 (Source: Beijing Green Exchange).</t>
        </is>
      </c>
      <c r="AJ9" s="205" t="inlineStr">
        <is>
          <t>1) The project must target coal mine gas with methane concentration below 8% and/or coal mine ventilation air methane (VAM); 2) The project must use oxidative destruction or energy utilisation technology, and the methane destruction rate must meet the minimum threshold prescribed by the methodology; 3) Emission reduction accounting must use the methane GWP (28) and default oxidation efficiency values prescribed by the methodology; 4) The project must have commenced construction after 8 November 2012.</t>
        </is>
      </c>
      <c r="AK9" s="205" t="inlineStr">
        <is>
          <t>Emission reductions (tCO2e) = (Baseline CH4 emissions - Project CH4 emissions) x 28 (GWP). Baseline CH4 emissions = CH4 quantity in collected low-concentration CMM and VAM (fully vented); Project CH4 emissions = Collected CH4 quantity x (1 - Oxidative destruction efficiency). The oxidative destruction efficiency is determined using the default value or measured value prescribed by the methodology. If energy utilisation (heat supply/ power generation) displaces fossil fuels, additional displacement emission reductions may be calculated. The crediting period is a fixed 10 years.</t>
        </is>
      </c>
      <c r="AL9" s="205" t="inlineStr">
        <is>
          <t>N/A (only one calculation method prescribed)</t>
        </is>
      </c>
      <c r="AM9" s="205" t="inlineStr">
        <is>
          <t>Project owners earn carbon revenue through the issuance and sale of CCERs; the thermal energy or electricity generated from gas recovery and utilisation may be used on-site by the coal mine or sold to the grid, generating additional revenue. With a GWP 28 times that of CO2, methane reduction projects generate far more CCERs than CO2 reduction projects of equivalent scale.</t>
        </is>
      </c>
      <c r="AN9" s="205" t="inlineStr">
        <is>
          <t>Project owners continuously monitor parameters including the quantity of low-concentration CMM and VAM collected, methane concentration, oxidation efficiency or energy output as prescribed by the methodology; validation and verification bodies are responsible for project validation and emission reduction verification; MEE exercises overall supervision.</t>
        </is>
      </c>
      <c r="AO9" s="205" t="inlineStr">
        <is>
          <t>Project owners providing false materials: fine of CNY 10,000-100,000, revocation of registration and a three-year ban on re-application; validation and verification bodies in breach: fine of CNY 50,000-200,000.</t>
        </is>
      </c>
      <c r="AP9" s="205" t="inlineStr">
        <is>
          <t>N/A (emission reductions depend on project scale and voluntary development conditions)</t>
        </is>
      </c>
      <c r="AQ9" s="205" t="inlineStr">
        <is>
          <t>N/A</t>
        </is>
      </c>
      <c r="AR9" s="205" t="inlineStr">
        <is>
          <t>B05</t>
        </is>
      </c>
      <c r="AS9" s="205" t="inlineStr">
        <is>
          <t>CH4</t>
        </is>
      </c>
      <c r="AT9" s="205" t="inlineStr">
        <is>
          <t>Positive</t>
        </is>
      </c>
      <c r="AU9" s="205" t="inlineStr">
        <is>
          <t>Energy security; Resource conservation; Technological innovation; Pollution control</t>
        </is>
      </c>
      <c r="AV9" s="205" t="inlineStr">
        <is>
          <t>Notice on Issuing the Methodology for Voluntary GHG Emission Reduction Projects: Utilisation of Coal Mine Gas with Methane Concentration Below 8% and Ventilation Air Methane (CCER-10-001-V01) (HB Ban Qi Hou Han [2025] No. 1)</t>
        </is>
      </c>
      <c r="AW9" s="205" t="inlineStr">
        <is>
          <t>https://www.mee.gov.cn/xxgk2018/xxgk/xxgk06/202501/t20250103_1099965.html</t>
        </is>
      </c>
      <c r="AX9" s="205" t="inlineStr">
        <is>
          <t>https://www.cets.org.cn/ (National Carbon Market Information Network)</t>
        </is>
      </c>
    </row>
    <row r="10">
      <c r="A10" s="205" t="inlineStr">
        <is>
          <t>CHNVTSVCMI01S007</t>
        </is>
      </c>
      <c r="B10" s="205" t="inlineStr">
        <is>
          <t>Subscheme</t>
        </is>
      </c>
      <c r="C10" s="205" t="inlineStr">
        <is>
          <t>Voluntary trading system</t>
        </is>
      </c>
      <c r="D10" s="205" t="inlineStr">
        <is>
          <t>Voluntary carbon market</t>
        </is>
      </c>
      <c r="E10" s="205" t="inlineStr">
        <is>
          <t>Energy</t>
        </is>
      </c>
      <c r="F10" s="205" t="inlineStr">
        <is>
          <t>Oil and gas associated gas recovery</t>
        </is>
      </c>
      <c r="G10" s="205" t="inlineStr">
        <is>
          <t>海上油田伴生气回收利用（CCER-10-002-V01）</t>
        </is>
      </c>
      <c r="H10" s="205" t="inlineStr">
        <is>
          <t>Offshore Oilfield Associated Gas Recovery and Utilisation (CCER-10-002-V01)</t>
        </is>
      </c>
      <c r="I10" s="205" t="inlineStr">
        <is>
          <t>N/A</t>
        </is>
      </c>
      <c r="J10" s="205" t="inlineStr">
        <is>
          <t>The Methodology for Offshore Oilfield Associated Gas Recovery and Utilisation (CCER-10-002-V01) was jointly published by the Ministry of Ecology and Environment and the National Energy Administration as one of the first CCER methodologies for the oil and gas sector, providing accounting and verification standards for offshore oilfield associated gas recovery and utilisation projects to develop and issue CCERs. During oil extraction, associated gas (primarily composed of methane and other hydrocarbons) co-exists with crude oil in the reservoir and is traditionally flared. This methodology applies to projects that recover associated gas that would otherwise be flared at offshore oilfields and process it into pipeline natural gas, LNG, CNG or LPG products. Projects must meet four conditions: the associated gas must come from an offshore oilfield and be used to produce qualified products; no subsea gas pipeline existed before project approval; monitoring data must be connected to the national carbon market management platform; and the project must comply with national laws, regulations and industry policies. The crediting period is a fixed 7 years (renewable).</t>
        </is>
      </c>
      <c r="K10" s="205" t="inlineStr">
        <is>
          <t>Climate change mitigation</t>
        </is>
      </c>
      <c r="L10" s="205" t="inlineStr">
        <is>
          <t>Direct</t>
        </is>
      </c>
      <c r="M10" s="205" t="inlineStr">
        <is>
          <t>Supply-side</t>
        </is>
      </c>
      <c r="N10" s="205" t="inlineStr">
        <is>
          <t>CHN</t>
        </is>
      </c>
      <c r="O10" s="205" t="inlineStr">
        <is>
          <t>national</t>
        </is>
      </c>
      <c r="P10" s="205" t="inlineStr">
        <is>
          <t>N/A</t>
        </is>
      </c>
      <c r="Q10" s="205" t="inlineStr">
        <is>
          <t>21/11/2025</t>
        </is>
      </c>
      <c r="R10" s="205" t="inlineStr">
        <is>
          <t>21/11/2025</t>
        </is>
      </c>
      <c r="S10" s="205" t="inlineStr">
        <is>
          <t>N/A</t>
        </is>
      </c>
      <c r="T10" s="205" t="inlineStr">
        <is>
          <t>N/A</t>
        </is>
      </c>
      <c r="U10" s="205" t="inlineStr">
        <is>
          <t>N/A</t>
        </is>
      </c>
      <c r="V10" s="205">
        <f>IF(R10="","In force",IF(R10="N/A","In force",IF(TODAY()&lt;DATE(VALUE(RIGHT(R10,4)),VALUE(MID(R10,4,2)),VALUE(LEFT(R10,2))),"Scheduled",IF(S10="","In force",IF(S10="N/A","In force",IF(TODAY()&lt;DATE(VALUE(RIGHT(S10,4)),VALUE(MID(S10,4,2)),VALUE(LEFT(S10,2))),"In force","Ended"))))))</f>
        <v/>
      </c>
      <c r="W10" s="205" t="inlineStr">
        <is>
          <t>Ministry of Ecology and Environment (Department of Climate Change); National Energy Administration</t>
        </is>
      </c>
      <c r="X10" s="205" t="inlineStr">
        <is>
          <t>Offshore oilfield associated gas recovery and utilisation facilities / Certified Emission Reductions (CCERs)</t>
        </is>
      </c>
      <c r="Y10" s="205" t="inlineStr">
        <is>
          <t>New</t>
        </is>
      </c>
      <c r="Z10" s="205" t="inlineStr">
        <is>
          <t>The objects defined and covered by this methodology are offshore oilfield associated gas recovery and utilisation projects that recover associated gas that would otherwise be flared and process it into pipeline natural gas, liquefied natural gas (LNG), compressed natural gas (CNG) or liquefied petroleum gas (LPG) products. Emission reductions arise from displacing the use of fossil fuels such as natural gas.</t>
        </is>
      </c>
      <c r="AA10" s="205" t="inlineStr">
        <is>
          <t>N/A</t>
        </is>
      </c>
      <c r="AB10" s="205" t="inlineStr">
        <is>
          <t>N/A</t>
        </is>
      </c>
      <c r="AC10" s="205" t="inlineStr">
        <is>
          <t>Enterprises (oilfield development enterprises / associated gas recovery project owners)</t>
        </is>
      </c>
      <c r="AD10" s="205" t="inlineStr">
        <is>
          <t>Legal persons or other organisations legally established within China that own or manage offshore oilfield associated gas recovery and utilisation facilities, and may voluntarily develop projects in accordance with the methodology and apply for CCER registration.</t>
        </is>
      </c>
      <c r="AE10" s="205" t="inlineStr">
        <is>
          <t>Registration, permitting and administration; Financing and investment; Abatement or prevention</t>
        </is>
      </c>
      <c r="AF10" s="205" t="inlineStr">
        <is>
          <t>Project owners define the project boundary in accordance with the methodology, prepare a Project Design Document and have it validated by a validation body; after project operation, parameters including associated gas recovery volume and product output are monitored and accounted for as prescribed by the methodology; an emission reduction accounting report is prepared, verified by a verification body, and submitted for CCER issuance.</t>
        </is>
      </c>
      <c r="AG10" s="205" t="inlineStr">
        <is>
          <t>70.76</t>
        </is>
      </c>
      <c r="AH10" s="205" t="inlineStr">
        <is>
          <t>CNY/tCO2</t>
        </is>
      </c>
      <c r="AI10" s="205" t="inlineStr">
        <is>
          <t>No independent category-specific trading price data is available for offshore oilfield associated gas recovery and utilisation CCERs; the value shown is the 2025 national average CCER trading price of CNY 70.76/tCO2 (Source: Beijing Green Exchange).</t>
        </is>
      </c>
      <c r="AJ10" s="205" t="inlineStr">
        <is>
          <t>1) The associated gas recovered must come from an offshore oilfield and be used to produce pipeline natural gas, LNG, CNG or LPG products; 2) No subsea gas pipeline existed between the production facility and onshore before project approval; 3) Project monitoring data must be connected to the national carbon market management platform (cets.org.cn); 4) The crediting period is a fixed 7 years (renewable); 5) Emission reductions = baseline emissions - project emissions - project leakage, adopting conservative values; 6) The project must comply with national laws, regulations and industry development policies.</t>
        </is>
      </c>
      <c r="AK10" s="205" t="inlineStr">
        <is>
          <t>Emission reductions = Baseline emissions - Project emissions - Project leakage. Baseline emissions are the emissions from associated gas flaring; project emissions include emissions from purchased fossil fuels, electricity consumption and transportation; project leakage is considered negligible.</t>
        </is>
      </c>
      <c r="AL10" s="205" t="inlineStr">
        <is>
          <t>N/A (only one calculation method prescribed)</t>
        </is>
      </c>
      <c r="AM10" s="205" t="inlineStr">
        <is>
          <t>Project owners earn carbon revenue through the issuance and sale of CCERs; associated gas recovery products (natural gas, LNG, CNG, LPG, etc.) may be sold externally, generating additional revenue.</t>
        </is>
      </c>
      <c r="AN10" s="205" t="inlineStr">
        <is>
          <t>Project owners continuously monitor parameters including associated gas recovery volume, product output, fuel consumption and electricity consumption as prescribed by the methodology; monitoring data must be connected to the national carbon market management platform and uploaded every minute; provincial and prefecture-level ecology and environment authorities, together with energy authorities, conduct supervision and inspection.</t>
        </is>
      </c>
      <c r="AO10" s="205" t="inlineStr">
        <is>
          <t>Project owners providing false materials: fine of CNY 10,000-100,000, revocation of registration and a three-year ban on re-application; validation and verification bodies in breach: fine of CNY 50,000-200,000.</t>
        </is>
      </c>
      <c r="AP10" s="205" t="inlineStr">
        <is>
          <t>N/A (emission reductions depend on project scale and voluntary development conditions)</t>
        </is>
      </c>
      <c r="AQ10" s="205" t="inlineStr">
        <is>
          <t>N/A</t>
        </is>
      </c>
      <c r="AR10" s="205" t="inlineStr">
        <is>
          <t>B06</t>
        </is>
      </c>
      <c r="AS10" s="205" t="inlineStr">
        <is>
          <t>CO2; CH4</t>
        </is>
      </c>
      <c r="AT10" s="205" t="inlineStr">
        <is>
          <t>Positive</t>
        </is>
      </c>
      <c r="AU10" s="205" t="inlineStr">
        <is>
          <t>Energy security; Resource conservation; Pollution control</t>
        </is>
      </c>
      <c r="AV10" s="205" t="inlineStr">
        <is>
          <t>Notice on Issuing Three Methodologies Including the Methodology for Voluntary GHG Emission Reduction Projects: Offshore Oilfield Associated Gas Recovery and Utilisation (CCER-10-002-V01) (HB Ban Qi Hou Han [2025] No. 428)</t>
        </is>
      </c>
      <c r="AW10" s="205" t="inlineStr">
        <is>
          <t>https://www.mee.gov.cn/xxgk2018/xxgk/xxgk06/202511/t20251121_1134574.html</t>
        </is>
      </c>
      <c r="AX10" s="205" t="inlineStr">
        <is>
          <t>https://www.cets.org.cn/ (National Carbon Market Information Network)</t>
        </is>
      </c>
    </row>
    <row r="11">
      <c r="A11" s="205" t="inlineStr">
        <is>
          <t>CHNVTSVCMI01S008</t>
        </is>
      </c>
      <c r="B11" s="205" t="inlineStr">
        <is>
          <t>Subscheme</t>
        </is>
      </c>
      <c r="C11" s="205" t="inlineStr">
        <is>
          <t>Voluntary trading system</t>
        </is>
      </c>
      <c r="D11" s="205" t="inlineStr">
        <is>
          <t>Voluntary carbon market</t>
        </is>
      </c>
      <c r="E11" s="205" t="inlineStr">
        <is>
          <t>Energy</t>
        </is>
      </c>
      <c r="F11" s="205" t="inlineStr">
        <is>
          <t>Oil and gas associated gas recovery</t>
        </is>
      </c>
      <c r="G11" s="205" t="inlineStr">
        <is>
          <t>陆上气田试气放喷气回收利用（CCER-10-003-V01）</t>
        </is>
      </c>
      <c r="H11" s="205" t="inlineStr">
        <is>
          <t>Onshore Gas Field Well Test and Blowdown Gas Recovery and Utilisation (CCER-10-003-V01)</t>
        </is>
      </c>
      <c r="I11" s="205" t="inlineStr">
        <is>
          <t>N/A</t>
        </is>
      </c>
      <c r="J11" s="205" t="inlineStr">
        <is>
          <t>The Methodology for Onshore Gas Field Well Test and Blowdown Gas Recovery and Utilisation (CCER-10-003-V01) was jointly published by the Ministry of Ecology and Environment and the National Energy Administration as one of the first CCER methodologies for the oil and gas sector. During onshore natural gas exploration and development, after drilling and fracturing are completed the well enters the well test and blowdown phase; the traditional practice is to burn the blowdown gas directly in a flare pit. This methodology applies to projects that recover gas from the well test and blowdown phase of conventional gas wells, shale gas wells and tight gas wells (excluding coalbed methane wells) and process it into pipeline natural gas, CNG or LNG products. The recovery time credited for a single conventional well must not exceed 7 days, and for a single tight gas / shale gas well must not exceed 21 days. The crediting period is a maximum of 10 years. Additionality is exempted from demonstration.</t>
        </is>
      </c>
      <c r="K11" s="205" t="inlineStr">
        <is>
          <t>Climate change mitigation</t>
        </is>
      </c>
      <c r="L11" s="205" t="inlineStr">
        <is>
          <t>Direct</t>
        </is>
      </c>
      <c r="M11" s="205" t="inlineStr">
        <is>
          <t>Supply-side</t>
        </is>
      </c>
      <c r="N11" s="205" t="inlineStr">
        <is>
          <t>CHN</t>
        </is>
      </c>
      <c r="O11" s="205" t="inlineStr">
        <is>
          <t>national</t>
        </is>
      </c>
      <c r="P11" s="205" t="inlineStr">
        <is>
          <t>N/A</t>
        </is>
      </c>
      <c r="Q11" s="205" t="inlineStr">
        <is>
          <t>21/11/2025</t>
        </is>
      </c>
      <c r="R11" s="205" t="inlineStr">
        <is>
          <t>21/11/2025</t>
        </is>
      </c>
      <c r="S11" s="205" t="inlineStr">
        <is>
          <t>N/A</t>
        </is>
      </c>
      <c r="T11" s="205" t="inlineStr">
        <is>
          <t>N/A</t>
        </is>
      </c>
      <c r="U11" s="205" t="inlineStr">
        <is>
          <t>N/A</t>
        </is>
      </c>
      <c r="V11" s="205">
        <f>IF(R11="","In force",IF(R11="N/A","In force",IF(TODAY()&lt;DATE(VALUE(RIGHT(R11,4)),VALUE(MID(R11,4,2)),VALUE(LEFT(R11,2))),"Scheduled",IF(S11="","In force",IF(S11="N/A","In force",IF(TODAY()&lt;DATE(VALUE(RIGHT(S11,4)),VALUE(MID(S11,4,2)),VALUE(LEFT(S11,2))),"In force","Ended"))))))</f>
        <v/>
      </c>
      <c r="W11" s="205" t="inlineStr">
        <is>
          <t>Ministry of Ecology and Environment (Department of Climate Change); National Energy Administration</t>
        </is>
      </c>
      <c r="X11" s="205" t="inlineStr">
        <is>
          <t>Onshore gas field well test and blowdown gas recovery and utilisation facilities / Certified Emission Reductions (CCERs)</t>
        </is>
      </c>
      <c r="Y11" s="205" t="inlineStr">
        <is>
          <t>New</t>
        </is>
      </c>
      <c r="Z11" s="205" t="inlineStr">
        <is>
          <t>The objects defined and covered by this methodology are onshore gas field well test and blowdown gas recovery and utilisation projects that recover gas that would otherwise be directly burned in a flare pit during the well test and blowdown phase and process it into pipeline natural gas, compressed natural gas (CNG) or liquefied natural gas (LNG) products. It applies to the well test and blowdown phase of conventional gas wells, shale gas wells and tight gas wells.</t>
        </is>
      </c>
      <c r="AA11" s="205" t="inlineStr">
        <is>
          <t>N/A</t>
        </is>
      </c>
      <c r="AB11" s="205" t="inlineStr">
        <is>
          <t>N/A</t>
        </is>
      </c>
      <c r="AC11" s="205" t="inlineStr">
        <is>
          <t>Enterprises (natural gas exploration and development enterprises / project owners)</t>
        </is>
      </c>
      <c r="AD11" s="205" t="inlineStr">
        <is>
          <t>Legal persons or other organisations legally established within China that engage in onshore natural gas exploration and development, and may voluntarily develop well test and blowdown gas recovery and utilisation projects in accordance with the methodology and apply for CCER registration.</t>
        </is>
      </c>
      <c r="AE11" s="205" t="inlineStr">
        <is>
          <t>Registration, permitting and administration; Financing and investment; Abatement or prevention</t>
        </is>
      </c>
      <c r="AF11" s="205" t="inlineStr">
        <is>
          <t>Project owners define the project boundary and applicability conditions in accordance with the methodology, prepare a Project Design Document and have it validated by a validation body; after project operation, parameters including recovered gas volume, product output and fuel consumption are monitored and accounted for; an emission reduction accounting report is prepared, verified by a verification body, and submitted for CCER issuance.</t>
        </is>
      </c>
      <c r="AG11" s="205" t="inlineStr">
        <is>
          <t>70.76</t>
        </is>
      </c>
      <c r="AH11" s="205" t="inlineStr">
        <is>
          <t>CNY/tCO2</t>
        </is>
      </c>
      <c r="AI11" s="205" t="inlineStr">
        <is>
          <t>No independent category-specific trading price data is available for onshore gas field well test and blowdown gas recovery and utilisation CCERs; the value shown is the 2025 national average CCER trading price of CNY 70.76/tCO2 (Source: Beijing Green Exchange).</t>
        </is>
      </c>
      <c r="AJ11" s="205" t="inlineStr">
        <is>
          <t>1) Applies to the well test and blowdown phase of conventional gas wells, shale gas wells and tight gas wells (excluding coalbed methane wells); 2) The blowdown gas must be recovered and processed into pipeline natural gas, CNG or LNG products; 3) The credited recovery time for a single conventional well must not exceed 7 days, and for a single tight gas / shale gas well must not exceed 21 days; 4) The crediting period is a maximum of 10 years; 5) Monitoring data must be connected to the national carbon market management platform and uploaded every minute; 6) Additionality is exempted from demonstration.</t>
        </is>
      </c>
      <c r="AK11" s="205" t="inlineStr">
        <is>
          <t>Emission reductions = Emissions from combustion of a quantity of natural gas equal to the recovered product x (1 - existing industry recovery rate) - Emissions generated during product recovery. A conservative approach is adopted, with back-calculation from recovered product output and cross-checking via flow measurement and composition analysis.</t>
        </is>
      </c>
      <c r="AL11" s="205" t="inlineStr">
        <is>
          <t>N/A (only one calculation method prescribed)</t>
        </is>
      </c>
      <c r="AM11" s="205" t="inlineStr">
        <is>
          <t>Project owners earn carbon revenue through the issuance and sale of CCERs; well test and blowdown gas recovery products (natural gas, CNG, LNG, etc.) may be sold externally, generating additional revenue.</t>
        </is>
      </c>
      <c r="AN11" s="205" t="inlineStr">
        <is>
          <t>Project owners continuously monitor parameters including gas flow rate, composition, recovered product output and fuel consumption as prescribed by the methodology; metering devices must be within their valid calibration period and calibrated annually; monitoring data must be connected to the national carbon market management platform and uploaded every minute; data must be retained for at least 10 years after the last tranche of emission reductions is registered.</t>
        </is>
      </c>
      <c r="AO11" s="205" t="inlineStr">
        <is>
          <t>Project owners providing false materials: fine of CNY 10,000-100,000, revocation of registration and a three-year ban on re-application; validation and verification bodies in breach: fine of CNY 50,000-200,000.</t>
        </is>
      </c>
      <c r="AP11" s="205" t="inlineStr">
        <is>
          <t>N/A (emission reductions depend on project scale and voluntary development conditions)</t>
        </is>
      </c>
      <c r="AQ11" s="205" t="inlineStr">
        <is>
          <t>N/A</t>
        </is>
      </c>
      <c r="AR11" s="205" t="inlineStr">
        <is>
          <t>B06</t>
        </is>
      </c>
      <c r="AS11" s="205" t="inlineStr">
        <is>
          <t>CO2; CH4</t>
        </is>
      </c>
      <c r="AT11" s="205" t="inlineStr">
        <is>
          <t>Positive</t>
        </is>
      </c>
      <c r="AU11" s="205" t="inlineStr">
        <is>
          <t>Energy security; Resource conservation; Pollution control</t>
        </is>
      </c>
      <c r="AV11" s="205" t="inlineStr">
        <is>
          <t>Notice on Issuing Three Methodologies Including the Methodology for Voluntary GHG Emission Reduction Projects: Offshore Oilfield Associated Gas Recovery and Utilisation (CCER-10-002-V01) (HB Ban Qi Hou Han [2025] No. 428)</t>
        </is>
      </c>
      <c r="AW11" s="205" t="inlineStr">
        <is>
          <t>https://www.mee.gov.cn/xxgk2018/xxgk/xxgk06/202511/t20251121_1134574.html</t>
        </is>
      </c>
      <c r="AX11" s="205" t="inlineStr">
        <is>
          <t>https://www.cets.org.cn/ (National Carbon Market Information Network)</t>
        </is>
      </c>
    </row>
    <row r="12">
      <c r="A12" s="205" t="inlineStr">
        <is>
          <t>CHNVTSVCMI01S009</t>
        </is>
      </c>
      <c r="B12" s="205" t="inlineStr">
        <is>
          <t>Subscheme</t>
        </is>
      </c>
      <c r="C12" s="205" t="inlineStr">
        <is>
          <t>Voluntary trading system</t>
        </is>
      </c>
      <c r="D12" s="205" t="inlineStr">
        <is>
          <t>Voluntary carbon market</t>
        </is>
      </c>
      <c r="E12" s="205" t="inlineStr">
        <is>
          <t>Energy</t>
        </is>
      </c>
      <c r="F12" s="205" t="inlineStr">
        <is>
          <t>Oil and gas associated gas recovery</t>
        </is>
      </c>
      <c r="G12" s="205" t="inlineStr">
        <is>
          <t>陆上油田低气量伴生气回收利用（CCER-10-004-V01）</t>
        </is>
      </c>
      <c r="H12" s="205" t="inlineStr">
        <is>
          <t>Onshore Oilfield Low-Volume Associated Gas Recovery and Utilisation (CCER-10-004-V01)</t>
        </is>
      </c>
      <c r="I12" s="205" t="inlineStr">
        <is>
          <t>N/A</t>
        </is>
      </c>
      <c r="J12" s="205" t="inlineStr">
        <is>
          <t>The Methodology for Onshore Oilfield Low-Volume Associated Gas Recovery and Utilisation (CCER-10-004-V01) was jointly published by the Ministry of Ecology and Environment and the National Energy Administration as one of the first CCER methodologies for the oil and gas sector. This methodology is specifically designed for small-scale, dispersed associated gas recovery projects at onshore oilfields, targeting projects where the total design capacity of the associated gas processing system within the same station (plant) is less than 30,000 m3/day. Additionality is exempted from demonstration for projects meeting the applicability conditions; multiple projects of the same enterprise located in the same province may be combined in a single application. Existing projects currently generate approximately 300,000 tCO2e of emission reductions per year, expected to increase to 1.5 million tCO2e/year by 2030. The crediting period is a maximum of 10 years.</t>
        </is>
      </c>
      <c r="K12" s="205" t="inlineStr">
        <is>
          <t>Climate change mitigation</t>
        </is>
      </c>
      <c r="L12" s="205" t="inlineStr">
        <is>
          <t>Direct</t>
        </is>
      </c>
      <c r="M12" s="205" t="inlineStr">
        <is>
          <t>Supply-side</t>
        </is>
      </c>
      <c r="N12" s="205" t="inlineStr">
        <is>
          <t>CHN</t>
        </is>
      </c>
      <c r="O12" s="205" t="inlineStr">
        <is>
          <t>national</t>
        </is>
      </c>
      <c r="P12" s="205" t="inlineStr">
        <is>
          <t>N/A</t>
        </is>
      </c>
      <c r="Q12" s="205" t="inlineStr">
        <is>
          <t>21/11/2025</t>
        </is>
      </c>
      <c r="R12" s="205" t="inlineStr">
        <is>
          <t>21/11/2025</t>
        </is>
      </c>
      <c r="S12" s="205" t="inlineStr">
        <is>
          <t>N/A</t>
        </is>
      </c>
      <c r="T12" s="205" t="inlineStr">
        <is>
          <t>N/A</t>
        </is>
      </c>
      <c r="U12" s="205" t="inlineStr">
        <is>
          <t>N/A</t>
        </is>
      </c>
      <c r="V12" s="205">
        <f>IF(R12="","In force",IF(R12="N/A","In force",IF(TODAY()&lt;DATE(VALUE(RIGHT(R12,4)),VALUE(MID(R12,4,2)),VALUE(LEFT(R12,2))),"Scheduled",IF(S12="","In force",IF(S12="N/A","In force",IF(TODAY()&lt;DATE(VALUE(RIGHT(S12,4)),VALUE(MID(S12,4,2)),VALUE(LEFT(S12,2))),"In force","Ended"))))))</f>
        <v/>
      </c>
      <c r="W12" s="205" t="inlineStr">
        <is>
          <t>Ministry of Ecology and Environment (Department of Climate Change); National Energy Administration</t>
        </is>
      </c>
      <c r="X12" s="205" t="inlineStr">
        <is>
          <t>Onshore oilfield low-volume associated gas recovery and utilisation facilities / Certified Emission Reductions (CCERs)</t>
        </is>
      </c>
      <c r="Y12" s="205" t="inlineStr">
        <is>
          <t>New</t>
        </is>
      </c>
      <c r="Z12" s="205" t="inlineStr">
        <is>
          <t>The objects defined and covered by this methodology are small-scale, dispersed associated gas recovery projects at onshore oilfields, with the applicability condition that the total design capacity of the associated gas processing system within the same station (plant) is less than 30,000 m3/day. Projects recover associated gas that would otherwise be flared and process it into pipeline natural gas, CNG, LNG, LPG, stabilised light hydrocarbons or mixed hydrocarbons.</t>
        </is>
      </c>
      <c r="AA12" s="205" t="inlineStr">
        <is>
          <t>N/A</t>
        </is>
      </c>
      <c r="AB12" s="205" t="inlineStr">
        <is>
          <t>N/A</t>
        </is>
      </c>
      <c r="AC12" s="205" t="inlineStr">
        <is>
          <t>Enterprises (oilfield development enterprises / associated gas recovery project owners)</t>
        </is>
      </c>
      <c r="AD12" s="205" t="inlineStr">
        <is>
          <t>Legal persons or other organisations legally established within China that own or manage onshore oilfield associated gas recovery and utilisation facilities. Multiple associated gas projects of the same enterprise located in the same province (autonomous region or municipality) may be combined in a single CCER registration application.</t>
        </is>
      </c>
      <c r="AE12" s="205" t="inlineStr">
        <is>
          <t>Registration, permitting and administration; Financing and investment; Abatement or prevention</t>
        </is>
      </c>
      <c r="AF12" s="205" t="inlineStr">
        <is>
          <t>Project owners define the project boundary and applicability conditions in accordance with the methodology, prepare a Project Design Document and have it validated by a validation body; after project operation, parameters including associated gas recovery volume, product output, purchased fossil fuel consumption and electricity consumption are monitored and accounted for; an emission reduction accounting report is prepared, verified by a verification body, and submitted for CCER issuance.</t>
        </is>
      </c>
      <c r="AG12" s="205" t="inlineStr">
        <is>
          <t>70.76</t>
        </is>
      </c>
      <c r="AH12" s="205" t="inlineStr">
        <is>
          <t>CNY/tCO2</t>
        </is>
      </c>
      <c r="AI12" s="205" t="inlineStr">
        <is>
          <t>No independent category-specific trading price data is available for onshore oilfield low-volume associated gas recovery and utilisation CCERs; the value shown is the 2025 national average CCER trading price of CNY 70.76/tCO2 (Source: Beijing Green Exchange).</t>
        </is>
      </c>
      <c r="AJ12" s="205" t="inlineStr">
        <is>
          <t>1) The total design capacity of the associated gas processing system within the same station must be less than 30,000 m3/day; 2) Associated gas must be recovered and processed into pipeline natural gas, CNG, LNG, LPG, stabilised light hydrocarbons or mixed hydrocarbons; 3) The crediting period is a maximum of 10 years; 4) Monitoring data must be connected to the national carbon market management platform; 5) Multiple projects within the same province may be combined in a single application to reduce development costs; 6) Additionality is exempted from demonstration.</t>
        </is>
      </c>
      <c r="AK12" s="205" t="inlineStr">
        <is>
          <t>Emission reductions = Baseline emissions - Project emissions - Project leakage. Baseline emissions are emissions from associated gas flaring, back-calculated from product output with conservative values and adjusted for the industry associated gas recovery rate; project emissions include emissions from purchased fossil fuels, electricity consumption and transportation; project leakage is considered negligible.</t>
        </is>
      </c>
      <c r="AL12" s="205" t="inlineStr">
        <is>
          <t>N/A (only one calculation method prescribed)</t>
        </is>
      </c>
      <c r="AM12" s="205" t="inlineStr">
        <is>
          <t>Project owners earn carbon revenue through the issuance and sale of CCERs; associated gas recovery products may be sold externally, generating additional revenue. Taking a Heilongjiang project processing 15,000 m3/day of associated gas as an example, the project rate of return may increase from approximately 5% to approximately 8.5% with CCER revenue.</t>
        </is>
      </c>
      <c r="AN12" s="205" t="inlineStr">
        <is>
          <t>Project owners continuously monitor parameters including associated gas flow rate, temperature, pressure, composition, recovered product quality, purchased fossil fuel and electricity consumption as prescribed by the methodology; monitoring data must be connected to the national carbon market management platform; metering equipment must be calibrated by a statutory metrological verification institution and calibrated annually by a CNAS-accredited body.</t>
        </is>
      </c>
      <c r="AO12" s="205" t="inlineStr">
        <is>
          <t>Project owners providing false materials: fine of CNY 10,000-100,000, revocation of registration and a three-year ban on re-application; validation and verification bodies in breach: fine of CNY 50,000-200,000.</t>
        </is>
      </c>
      <c r="AP12" s="205" t="inlineStr">
        <is>
          <t>N/A (emission reductions depend on project scale and voluntary development conditions; existing projects currently generate approximately 300,000 tCO2e/year)</t>
        </is>
      </c>
      <c r="AQ12" s="205" t="inlineStr">
        <is>
          <t>N/A</t>
        </is>
      </c>
      <c r="AR12" s="205" t="inlineStr">
        <is>
          <t>B06</t>
        </is>
      </c>
      <c r="AS12" s="205" t="inlineStr">
        <is>
          <t>CO2; CH4</t>
        </is>
      </c>
      <c r="AT12" s="205" t="inlineStr">
        <is>
          <t>Positive</t>
        </is>
      </c>
      <c r="AU12" s="205" t="inlineStr">
        <is>
          <t>Energy security; Resource conservation; Pollution control</t>
        </is>
      </c>
      <c r="AV12" s="205" t="inlineStr">
        <is>
          <t>Notice on Issuing Three Methodologies Including the Methodology for Voluntary GHG Emission Reduction Projects: Offshore Oilfield Associated Gas Recovery and Utilisation (CCER-10-002-V01) (HB Ban Qi Hou Han [2025] No. 428)</t>
        </is>
      </c>
      <c r="AW12" s="205" t="inlineStr">
        <is>
          <t>https://www.mee.gov.cn/xxgk2018/xxgk/xxgk06/202511/t20251121_1134574.html</t>
        </is>
      </c>
      <c r="AX12" s="205" t="inlineStr">
        <is>
          <t>https://www.cets.org.cn/ (National Carbon Market Information Network)</t>
        </is>
      </c>
    </row>
    <row r="13">
      <c r="A13" s="205" t="inlineStr">
        <is>
          <t>CHNVTSVCMI01S010</t>
        </is>
      </c>
      <c r="B13" s="205" t="inlineStr">
        <is>
          <t>Subscheme</t>
        </is>
      </c>
      <c r="C13" s="205" t="inlineStr">
        <is>
          <t>Voluntary trading system</t>
        </is>
      </c>
      <c r="D13" s="205" t="inlineStr">
        <is>
          <t>Voluntary carbon market</t>
        </is>
      </c>
      <c r="E13" s="205" t="inlineStr">
        <is>
          <t>AFOLU</t>
        </is>
      </c>
      <c r="F13" s="205" t="inlineStr">
        <is>
          <t>Marine carbon sink (blue carbon)</t>
        </is>
      </c>
      <c r="G13" s="205" t="inlineStr">
        <is>
          <t>滨海盐沼植被修复（CCER-14-003-V01）</t>
        </is>
      </c>
      <c r="H13" s="205" t="inlineStr">
        <is>
          <t>Coastal Salt Marsh Vegetation Restoration (CCER-14-003-V01)</t>
        </is>
      </c>
      <c r="I13" s="205" t="inlineStr">
        <is>
          <t>N/A</t>
        </is>
      </c>
      <c r="J13" s="205" t="inlineStr">
        <is>
          <t>The Methodology for Coastal Salt Marsh Vegetation Restoration (CCER-14-003-V01) was jointly published by the Ministry of Ecology and Environment and the Ministry of Natural Resources as one of the blue carbon CCER methodologies. Coastal salt marshes are coastal wetland ecosystems with significant carbon sink functions. This methodology provides accounting standards for developing and issuing CCERs for salt marsh vegetation restoration projects implemented in eligible coastal areas within China. The crediting period is a minimum of 20 years and a maximum of 40 years. Multiple projects within the same province may be combined in a single application. The publication of this methodology marks the inclusion of all three coastal blue carbon ecosystems (mangroves, seagrass beds and coastal salt marshes) in China's national carbon trading system.</t>
        </is>
      </c>
      <c r="K13" s="205" t="inlineStr">
        <is>
          <t>Climate change mitigation</t>
        </is>
      </c>
      <c r="L13" s="205" t="inlineStr">
        <is>
          <t>Direct</t>
        </is>
      </c>
      <c r="M13" s="205" t="inlineStr">
        <is>
          <t>Supply-side</t>
        </is>
      </c>
      <c r="N13" s="205" t="inlineStr">
        <is>
          <t>CHN</t>
        </is>
      </c>
      <c r="O13" s="205" t="inlineStr">
        <is>
          <t>national</t>
        </is>
      </c>
      <c r="P13" s="205" t="inlineStr">
        <is>
          <t>N/A</t>
        </is>
      </c>
      <c r="Q13" s="205" t="inlineStr">
        <is>
          <t>28/11/2025</t>
        </is>
      </c>
      <c r="R13" s="205" t="inlineStr">
        <is>
          <t>28/11/2025</t>
        </is>
      </c>
      <c r="S13" s="205" t="inlineStr">
        <is>
          <t>N/A</t>
        </is>
      </c>
      <c r="T13" s="205" t="inlineStr">
        <is>
          <t>N/A</t>
        </is>
      </c>
      <c r="U13" s="205" t="inlineStr">
        <is>
          <t>N/A</t>
        </is>
      </c>
      <c r="V13" s="205">
        <f>IF(R13="","In force",IF(R13="N/A","In force",IF(TODAY()&lt;DATE(VALUE(RIGHT(R13,4)),VALUE(MID(R13,4,2)),VALUE(LEFT(R13,2))),"Scheduled",IF(S13="","In force",IF(S13="N/A","In force",IF(TODAY()&lt;DATE(VALUE(RIGHT(S13,4)),VALUE(MID(S13,4,2)),VALUE(LEFT(S13,2))),"In force","Ended"))))))</f>
        <v/>
      </c>
      <c r="W13" s="205" t="inlineStr">
        <is>
          <t>Ministry of Ecology and Environment (Department of Climate Change); Ministry of Natural Resources</t>
        </is>
      </c>
      <c r="X13" s="205" t="inlineStr">
        <is>
          <t>Coastal salt marsh vegetation restoration projects / Certified Emission Reductions (CCERs)</t>
        </is>
      </c>
      <c r="Y13" s="205" t="inlineStr">
        <is>
          <t>New</t>
        </is>
      </c>
      <c r="Z13" s="205" t="inlineStr">
        <is>
          <t>The objects defined and covered by this methodology are salt marsh vegetation restoration projects implemented in eligible coastal areas within China. Projects increase ecosystem carbon sinks by restoring and re-establishing coastal salt marsh vegetation (Suaeda salsa, Phragmites australis, etc.). The crediting period is 20-40 years.</t>
        </is>
      </c>
      <c r="AA13" s="205" t="inlineStr">
        <is>
          <t>N/A</t>
        </is>
      </c>
      <c r="AB13" s="205" t="inlineStr">
        <is>
          <t>N/A</t>
        </is>
      </c>
      <c r="AC13" s="205" t="inlineStr">
        <is>
          <t>Enterprises (project owners / ecological restoration implementing entities)</t>
        </is>
      </c>
      <c r="AD13" s="205" t="inlineStr">
        <is>
          <t>Legal persons or other organisations legally established within China that own or manage coastal salt marsh restoration land meeting the methodology requirements, and may voluntarily develop projects in accordance with the methodology and apply for CCER registration.</t>
        </is>
      </c>
      <c r="AE13" s="205" t="inlineStr">
        <is>
          <t>Registration, permitting and administration; Financing and investment; Abatement or prevention</t>
        </is>
      </c>
      <c r="AF13" s="205" t="inlineStr">
        <is>
          <t>Project owners define the project boundary and carbon pools (above-ground biomass, below-ground biomass, soil organic carbon, etc.) in accordance with the methodology, prepare a Project Design Document and have it validated by a validation body; changes in each carbon pool are monitored and accounted for at the prescribed monitoring frequency; an emission reduction accounting report is prepared, verified by a verification body, and submitted for CCER issuance.</t>
        </is>
      </c>
      <c r="AG13" s="205" t="inlineStr">
        <is>
          <t>70.76</t>
        </is>
      </c>
      <c r="AH13" s="205" t="inlineStr">
        <is>
          <t>CNY/tCO2</t>
        </is>
      </c>
      <c r="AI13" s="205" t="inlineStr">
        <is>
          <t>No independent category-specific trading price data is available for coastal salt marsh vegetation restoration CCERs; the value shown is the 2025 national average CCER trading price of CNY 70.76/tCO2 (Source: Beijing Green Exchange).</t>
        </is>
      </c>
      <c r="AJ13" s="205" t="inlineStr">
        <is>
          <t>1) Projects must implement salt marsh vegetation restoration in eligible coastal areas; 2) Project land tenure and emission reduction ownership must be clearly defined; 3) The crediting period is a minimum of 20 years and a maximum of 40 years; 4) Multiple projects within the same province may be combined in a single application; 5) Additionality is exempted from demonstration.</t>
        </is>
      </c>
      <c r="AK13" s="205" t="inlineStr">
        <is>
          <t>Net carbon sink = Change in project carbon stock - Change in baseline carbon stock. Carbon pools include above-ground biomass, below-ground biomass and soil organic carbon, with carbon stock changes accounted for using the stock-difference method. Baseline carbon stock is determined based on the land carbon stock level before project commencement.</t>
        </is>
      </c>
      <c r="AL13" s="205" t="inlineStr">
        <is>
          <t>N/A (only one calculation method prescribed)</t>
        </is>
      </c>
      <c r="AM13" s="205" t="inlineStr">
        <is>
          <t>Project owners earn carbon revenue through the issuance and sale of CCERs; coastal salt marsh vegetation restoration also delivers multiple ecological benefits including coastal protection, biodiversity conservation and water purification.</t>
        </is>
      </c>
      <c r="AN13" s="205" t="inlineStr">
        <is>
          <t>Project owners monitor and account for changes in each carbon pool at the monitoring frequency and using the methods prescribed by the methodology; provincial and prefecture-level ecology and environment authorities, together with natural resources authorities, conduct supervision and inspection.</t>
        </is>
      </c>
      <c r="AO13" s="205" t="inlineStr">
        <is>
          <t>Project owners providing false materials: fine of CNY 10,000-100,000, revocation of registration and a three-year ban on re-application; validation and verification bodies in breach: fine of CNY 50,000-200,000.</t>
        </is>
      </c>
      <c r="AP13" s="205" t="inlineStr">
        <is>
          <t>N/A (emission reductions depend on project scale and voluntary development conditions)</t>
        </is>
      </c>
      <c r="AQ13" s="205" t="inlineStr">
        <is>
          <t>N/A</t>
        </is>
      </c>
      <c r="AR13" s="205" t="inlineStr">
        <is>
          <t>A02</t>
        </is>
      </c>
      <c r="AS13" s="205" t="inlineStr">
        <is>
          <t>CO2</t>
        </is>
      </c>
      <c r="AT13" s="205" t="inlineStr">
        <is>
          <t>Positive</t>
        </is>
      </c>
      <c r="AU13" s="205" t="inlineStr">
        <is>
          <t>Ecological protection; Biodiversity conservation; Pollution control; Industrial development; Adaptation</t>
        </is>
      </c>
      <c r="AV13" s="205" t="inlineStr">
        <is>
          <t>Notice on Issuing Two Methodologies Including the Methodology for Voluntary GHG Emission Reduction Projects: Coastal Salt Marsh Vegetation Restoration (CCER-14-003-V01) (HB Ban Qi Hou Han [2025] No. 451)</t>
        </is>
      </c>
      <c r="AW13" s="205" t="inlineStr">
        <is>
          <t>https://www.mee.gov.cn/xxgk2018/xxgk/xxgk06/202512/t20251203_1137023.html</t>
        </is>
      </c>
      <c r="AX13" s="205" t="inlineStr">
        <is>
          <t>https://www.cets.org.cn/ (National Carbon Market Information Network)</t>
        </is>
      </c>
    </row>
    <row r="14">
      <c r="A14" s="205" t="inlineStr">
        <is>
          <t>CHNVTSVCMI01S011</t>
        </is>
      </c>
      <c r="B14" s="205" t="inlineStr">
        <is>
          <t>Subscheme</t>
        </is>
      </c>
      <c r="C14" s="205" t="inlineStr">
        <is>
          <t>Voluntary trading system</t>
        </is>
      </c>
      <c r="D14" s="205" t="inlineStr">
        <is>
          <t>Voluntary carbon market</t>
        </is>
      </c>
      <c r="E14" s="205" t="inlineStr">
        <is>
          <t>AFOLU</t>
        </is>
      </c>
      <c r="F14" s="205" t="inlineStr">
        <is>
          <t>Marine carbon sink (blue carbon)</t>
        </is>
      </c>
      <c r="G14" s="205" t="inlineStr">
        <is>
          <t>海草床植被修复（CCER-14-004-V01）</t>
        </is>
      </c>
      <c r="H14" s="205" t="inlineStr">
        <is>
          <t>Seagrass Bed Vegetation Restoration (CCER-14-004-V01)</t>
        </is>
      </c>
      <c r="I14" s="205" t="inlineStr">
        <is>
          <t>N/A</t>
        </is>
      </c>
      <c r="J14" s="205" t="inlineStr">
        <is>
          <t>The Methodology for Seagrass Bed Vegetation Restoration (CCER-14-004-V01) was jointly published by the Ministry of Ecology and Environment and the Ministry of Natural Resources as one of the blue carbon CCER methodologies. Seagrass beds are important coastal blue carbon ecosystems with high carbon burial efficiency and long storage duration. This methodology provides accounting standards for developing and issuing CCERs for seagrass bed vegetation restoration projects implemented in eligible sea areas within China. The crediting period is a minimum of 20 years and a maximum of 40 years. Multiple projects within the same province may be combined in a single application.</t>
        </is>
      </c>
      <c r="K14" s="205" t="inlineStr">
        <is>
          <t>Climate change mitigation</t>
        </is>
      </c>
      <c r="L14" s="205" t="inlineStr">
        <is>
          <t>Direct</t>
        </is>
      </c>
      <c r="M14" s="205" t="inlineStr">
        <is>
          <t>Supply-side</t>
        </is>
      </c>
      <c r="N14" s="205" t="inlineStr">
        <is>
          <t>CHN</t>
        </is>
      </c>
      <c r="O14" s="205" t="inlineStr">
        <is>
          <t>national</t>
        </is>
      </c>
      <c r="P14" s="205" t="inlineStr">
        <is>
          <t>N/A</t>
        </is>
      </c>
      <c r="Q14" s="205" t="inlineStr">
        <is>
          <t>28/11/2025</t>
        </is>
      </c>
      <c r="R14" s="205" t="inlineStr">
        <is>
          <t>28/11/2025</t>
        </is>
      </c>
      <c r="S14" s="205" t="inlineStr">
        <is>
          <t>N/A</t>
        </is>
      </c>
      <c r="T14" s="205" t="inlineStr">
        <is>
          <t>N/A</t>
        </is>
      </c>
      <c r="U14" s="205" t="inlineStr">
        <is>
          <t>N/A</t>
        </is>
      </c>
      <c r="V14" s="205">
        <f>IF(R14="","In force",IF(R14="N/A","In force",IF(TODAY()&lt;DATE(VALUE(RIGHT(R14,4)),VALUE(MID(R14,4,2)),VALUE(LEFT(R14,2))),"Scheduled",IF(S14="","In force",IF(S14="N/A","In force",IF(TODAY()&lt;DATE(VALUE(RIGHT(S14,4)),VALUE(MID(S14,4,2)),VALUE(LEFT(S14,2))),"In force","Ended"))))))</f>
        <v/>
      </c>
      <c r="W14" s="205" t="inlineStr">
        <is>
          <t>Ministry of Ecology and Environment (Department of Climate Change); Ministry of Natural Resources</t>
        </is>
      </c>
      <c r="X14" s="205" t="inlineStr">
        <is>
          <t>Seagrass bed vegetation restoration projects / Certified Emission Reductions (CCERs)</t>
        </is>
      </c>
      <c r="Y14" s="205" t="inlineStr">
        <is>
          <t>New</t>
        </is>
      </c>
      <c r="Z14" s="205" t="inlineStr">
        <is>
          <t>The objects defined and covered by this methodology are seagrass bed (Zostera marina, Enhalus acoroides, etc.) vegetation restoration projects implemented in eligible sea areas within China. Projects restore and re-establish seagrass bed ecosystem carbon sinks through methods such as seagrass shoot transplantation and seed sowing. The crediting period is 20-40 years.</t>
        </is>
      </c>
      <c r="AA14" s="205" t="inlineStr">
        <is>
          <t>N/A</t>
        </is>
      </c>
      <c r="AB14" s="205" t="inlineStr">
        <is>
          <t>N/A</t>
        </is>
      </c>
      <c r="AC14" s="205" t="inlineStr">
        <is>
          <t>Enterprises (project owners / marine ecological restoration implementing entities)</t>
        </is>
      </c>
      <c r="AD14" s="205" t="inlineStr">
        <is>
          <t>Legal persons or other organisations legally established within China that own or manage seagrass bed restoration areas meeting the methodology requirements, and may voluntarily develop projects in accordance with the methodology and apply for CCER registration.</t>
        </is>
      </c>
      <c r="AE14" s="205" t="inlineStr">
        <is>
          <t>Registration, permitting and administration; Financing and investment; Abatement or prevention</t>
        </is>
      </c>
      <c r="AF14" s="205" t="inlineStr">
        <is>
          <t>Project owners define the project boundary and carbon pools in accordance with the methodology, prepare a Project Design Document and have it validated by a validation body; changes in each carbon pool are monitored and accounted for at the prescribed monitoring frequency; an emission reduction accounting report is prepared, verified by a verification body, and submitted for CCER issuance.</t>
        </is>
      </c>
      <c r="AG14" s="205" t="inlineStr">
        <is>
          <t>70.76</t>
        </is>
      </c>
      <c r="AH14" s="205" t="inlineStr">
        <is>
          <t>CNY/tCO2</t>
        </is>
      </c>
      <c r="AI14" s="205" t="inlineStr">
        <is>
          <t>No independent category-specific trading price data is available for seagrass bed vegetation restoration CCERs; the value shown is the 2025 national average CCER trading price of CNY 70.76/tCO2 (Source: Beijing Green Exchange).</t>
        </is>
      </c>
      <c r="AJ14" s="205" t="inlineStr">
        <is>
          <t>1) Projects must implement seagrass bed vegetation restoration in eligible sea areas; 2) Project boundary and emission reduction ownership must be clearly defined; 3) The crediting period is a minimum of 20 years and a maximum of 40 years; 4) Multiple projects within the same province may be combined in a single application; 5) Additionality is exempted from demonstration.</t>
        </is>
      </c>
      <c r="AK14" s="205" t="inlineStr">
        <is>
          <t>Net carbon sink = Change in project carbon stock - Change in baseline carbon stock. Carbon pools include seagrass above-ground biomass, below-ground biomass and sediment organic carbon, with carbon stock changes accounted for using the stock-difference method.</t>
        </is>
      </c>
      <c r="AL14" s="205" t="inlineStr">
        <is>
          <t>N/A (only one calculation method prescribed)</t>
        </is>
      </c>
      <c r="AM14" s="205" t="inlineStr">
        <is>
          <t>Project owners earn carbon revenue through the issuance and sale of CCERs; seagrass bed vegetation restoration also delivers multiple ecological benefits including marine biodiversity conservation, water purification and coastal protection.</t>
        </is>
      </c>
      <c r="AN14" s="205" t="inlineStr">
        <is>
          <t>Project owners monitor and account for changes in each carbon pool at the monitoring frequency and using the methods prescribed by the methodology; provincial and prefecture-level ecology and environment authorities, together with natural resources authorities, conduct supervision and inspection.</t>
        </is>
      </c>
      <c r="AO14" s="205" t="inlineStr">
        <is>
          <t>Project owners providing false materials: fine of CNY 10,000-100,000, revocation of registration and a three-year ban on re-application; validation and verification bodies in breach: fine of CNY 50,000-200,000.</t>
        </is>
      </c>
      <c r="AP14" s="205" t="inlineStr">
        <is>
          <t>N/A (emission reductions depend on project scale and voluntary development conditions)</t>
        </is>
      </c>
      <c r="AQ14" s="205" t="inlineStr">
        <is>
          <t>N/A</t>
        </is>
      </c>
      <c r="AR14" s="205" t="inlineStr">
        <is>
          <t>A02</t>
        </is>
      </c>
      <c r="AS14" s="205" t="inlineStr">
        <is>
          <t>CO2</t>
        </is>
      </c>
      <c r="AT14" s="205" t="inlineStr">
        <is>
          <t>Positive</t>
        </is>
      </c>
      <c r="AU14" s="205" t="inlineStr">
        <is>
          <t>Ecological protection; Biodiversity conservation; Pollution control; Industrial development; Adaptation</t>
        </is>
      </c>
      <c r="AV14" s="205" t="inlineStr">
        <is>
          <t>Notice on Issuing Two Methodologies Including the Methodology for Voluntary GHG Emission Reduction Projects: Coastal Salt Marsh Vegetation Restoration (CCER-14-003-V01) (HB Ban Qi Hou Han [2025] No. 451)</t>
        </is>
      </c>
      <c r="AW14" s="205" t="inlineStr">
        <is>
          <t>https://www.mee.gov.cn/xxgk2018/xxgk/xxgk06/202512/t20251203_1137023.html</t>
        </is>
      </c>
      <c r="AX14" s="205" t="inlineStr">
        <is>
          <t>https://www.cets.org.cn/ (National Carbon Market Information Network)</t>
        </is>
      </c>
    </row>
    <row r="15">
      <c r="A15" s="205" t="inlineStr">
        <is>
          <t>CHNVTSVCMI01S012</t>
        </is>
      </c>
      <c r="B15" s="205" t="inlineStr">
        <is>
          <t>Subscheme</t>
        </is>
      </c>
      <c r="C15" s="205" t="inlineStr">
        <is>
          <t>Voluntary trading system</t>
        </is>
      </c>
      <c r="D15" s="205" t="inlineStr">
        <is>
          <t>Voluntary carbon market</t>
        </is>
      </c>
      <c r="E15" s="205" t="inlineStr">
        <is>
          <t>AFOLU</t>
        </is>
      </c>
      <c r="F15" s="205" t="inlineStr">
        <is>
          <t>Check dam carbon sink</t>
        </is>
      </c>
      <c r="G15" s="205" t="inlineStr">
        <is>
          <t>淤地坝碳汇（CCER-14-005-V01）</t>
        </is>
      </c>
      <c r="H15" s="205" t="inlineStr">
        <is>
          <t>Check Dam Carbon Sink (CCER-14-005-V01)</t>
        </is>
      </c>
      <c r="I15" s="205" t="inlineStr">
        <is>
          <t>N/A</t>
        </is>
      </c>
      <c r="J15" s="205" t="inlineStr">
        <is>
          <t>The Methodology for Check Dam Carbon Sink (CCER-14-005-V01) was jointly published by the Ministry of Ecology and Environment and the Ministry of Water Resources as the world's first dedicated accounting standard for check dam carbon sinks, bringing check dams — a soil and water conservation engineering measure unique to China — into the national voluntary emission reduction trading system. Check dams are hydraulic structures built in gullies on the Loess Plateau and other areas with severe soil erosion; they retain sediment and create land while playing a significant carbon sequestration role. This methodology applies to check dam projects built to the SL/T804 standard, with intact dam bodies and clearly defined ownership. Multiple check dams (check dam systems) within the same county-level administrative area may be combined in a single application. The crediting period is a minimum of 10 years and a maximum of 40 years. The carbon pools accounted for are primarily soil carbon pools plus eligible plant carbon pools; the non-permanence risk discount rate is 1%. Additionality is exempted from demonstration.</t>
        </is>
      </c>
      <c r="K15" s="205" t="inlineStr">
        <is>
          <t>Climate change mitigation</t>
        </is>
      </c>
      <c r="L15" s="205" t="inlineStr">
        <is>
          <t>Direct</t>
        </is>
      </c>
      <c r="M15" s="205" t="inlineStr">
        <is>
          <t>Supply-side</t>
        </is>
      </c>
      <c r="N15" s="205" t="inlineStr">
        <is>
          <t>CHN</t>
        </is>
      </c>
      <c r="O15" s="205" t="inlineStr">
        <is>
          <t>national</t>
        </is>
      </c>
      <c r="P15" s="205" t="inlineStr">
        <is>
          <t>N/A</t>
        </is>
      </c>
      <c r="Q15" s="205" t="inlineStr">
        <is>
          <t>25/11/2025</t>
        </is>
      </c>
      <c r="R15" s="205" t="inlineStr">
        <is>
          <t>25/11/2025</t>
        </is>
      </c>
      <c r="S15" s="205" t="inlineStr">
        <is>
          <t>N/A</t>
        </is>
      </c>
      <c r="T15" s="205" t="inlineStr">
        <is>
          <t>N/A</t>
        </is>
      </c>
      <c r="U15" s="205" t="inlineStr">
        <is>
          <t>N/A</t>
        </is>
      </c>
      <c r="V15" s="205">
        <f>IF(R15="","In force",IF(R15="N/A","In force",IF(TODAY()&lt;DATE(VALUE(RIGHT(R15,4)),VALUE(MID(R15,4,2)),VALUE(LEFT(R15,2))),"Scheduled",IF(S15="","In force",IF(S15="N/A","In force",IF(TODAY()&lt;DATE(VALUE(RIGHT(S15,4)),VALUE(MID(S15,4,2)),VALUE(LEFT(S15,2))),"In force","Ended"))))))</f>
        <v/>
      </c>
      <c r="W15" s="205" t="inlineStr">
        <is>
          <t>Ministry of Ecology and Environment (Department of Climate Change); Ministry of Water Resources</t>
        </is>
      </c>
      <c r="X15" s="205" t="inlineStr">
        <is>
          <t>Check dam carbon sink projects / Certified Emission Reductions (CCERs)</t>
        </is>
      </c>
      <c r="Y15" s="205" t="inlineStr">
        <is>
          <t>New</t>
        </is>
      </c>
      <c r="Z15" s="205" t="inlineStr">
        <is>
          <t>The objects defined and covered by this methodology are check dam projects built to the SL/T804 Technical Specification for Check Dams, with intact dam bodies and clearly defined ownership. The project boundary is the catchment area controlled by the check dam. Carbon pool accounting focuses on soil carbon pools, with eligible plant carbon pools (soil and water conservation forests) also included. The crediting period is 10-40 years.</t>
        </is>
      </c>
      <c r="AA15" s="205" t="inlineStr">
        <is>
          <t>N/A</t>
        </is>
      </c>
      <c r="AB15" s="205" t="inlineStr">
        <is>
          <t>N/A</t>
        </is>
      </c>
      <c r="AC15" s="205" t="inlineStr">
        <is>
          <t>Enterprises / collective organisations (check dam owners or their authorised entities)</t>
        </is>
      </c>
      <c r="AD15" s="205" t="inlineStr">
        <is>
          <t>Check dam owners or their authorised legal entities. Multiple check dams (check dam systems) within the same county-level administrative area may be combined into a single project for CCER registration.</t>
        </is>
      </c>
      <c r="AE15" s="205" t="inlineStr">
        <is>
          <t>Registration, permitting and administration; Financing and investment; Abatement or prevention</t>
        </is>
      </c>
      <c r="AF15" s="205" t="inlineStr">
        <is>
          <t>Project owners define the project boundary and carbon pools in accordance with the methodology, prepare a Project Design Document and have it validated by a validation body; after project implementation, changes in soil organic carbon and plant carbon pools are monitored and accounted for at the prescribed monitoring frequency and using the prescribed methods; an emission reduction accounting report is prepared, verified by a verification body, and submitted for CCER issuance.</t>
        </is>
      </c>
      <c r="AG15" s="205" t="inlineStr">
        <is>
          <t>70.76</t>
        </is>
      </c>
      <c r="AH15" s="205" t="inlineStr">
        <is>
          <t>CNY/tCO2</t>
        </is>
      </c>
      <c r="AI15" s="205" t="inlineStr">
        <is>
          <t>No independent category-specific trading price data is available for check dam carbon sink CCERs; the value shown is the 2025 national average CCER trading price of CNY 70.76/tCO2 (Source: Beijing Green Exchange).</t>
        </is>
      </c>
      <c r="AJ15" s="205" t="inlineStr">
        <is>
          <t>1) Check dams must be built to the SL/T804 standard, with intact dam bodies and clearly defined ownership; 2) The crediting period is a minimum of 10 years and a maximum of 40 years; 3) Default values for measurement parameters are used to reduce development costs; 4) The non-permanence risk discount rate is 1%; 5) Multiple check dams within the same county-level administrative area may be combined in a single application; 6) Additionality is exempted from demonstration.</t>
        </is>
      </c>
      <c r="AK15" s="205" t="inlineStr">
        <is>
          <t>Project emission reductions = (Project removals - Baseline removals - Project leakage) x (1 - Non-permanence risk discount rate of 1%). Project removals = Soil carbon sink increment + Plant carbon sink increment - Project emissions. Baseline removals are taken as zero (baseline scenario is an eroding gully). Both project leakage and project emissions are taken as zero.</t>
        </is>
      </c>
      <c r="AL15" s="205" t="inlineStr">
        <is>
          <t>N/A (only one calculation method prescribed)</t>
        </is>
      </c>
      <c r="AM15" s="205" t="inlineStr">
        <is>
          <t>Project owners earn carbon revenue through the issuance and sale of CCERs; check dams also deliver multiple ecological and social benefits including soil and water conservation, flood control and sediment reduction, and increased arable land.</t>
        </is>
      </c>
      <c r="AN15" s="205" t="inlineStr">
        <is>
          <t>Project owners establish an internal data quality assurance and management system; soil samples must be tested by a CMA-accredited third-party metrological technical institution; provincial and prefecture-level ecology and environment authorities, together with water administration authorities, conduct supervision and inspection.</t>
        </is>
      </c>
      <c r="AO15" s="205" t="inlineStr">
        <is>
          <t>Project owners providing false materials: fine of CNY 10,000-100,000, revocation of registration and a three-year ban on re-application; validation and verification bodies in breach: fine of CNY 50,000-200,000.</t>
        </is>
      </c>
      <c r="AP15" s="205" t="inlineStr">
        <is>
          <t>N/A (emission reductions depend on project scale and voluntary development conditions)</t>
        </is>
      </c>
      <c r="AQ15" s="205" t="inlineStr">
        <is>
          <t>N/A</t>
        </is>
      </c>
      <c r="AR15" s="205" t="inlineStr">
        <is>
          <t>A02</t>
        </is>
      </c>
      <c r="AS15" s="205" t="inlineStr">
        <is>
          <t>CO2</t>
        </is>
      </c>
      <c r="AT15" s="205" t="inlineStr">
        <is>
          <t>Positive</t>
        </is>
      </c>
      <c r="AU15" s="205" t="inlineStr">
        <is>
          <t>Ecological protection; Pollution control; Industrial development; Adaptation</t>
        </is>
      </c>
      <c r="AV15" s="205" t="inlineStr">
        <is>
          <t>Notice on Issuing the Methodology for Voluntary GHG Emission Reduction Projects: Check Dam Carbon Sink (CCER-14-005-V01) (HB Ban Qi Hou Han [2025] No. 438)</t>
        </is>
      </c>
      <c r="AW15" s="205" t="inlineStr">
        <is>
          <t>https://www.mee.gov.cn/xxgk2018/xxgk/xxgk06/202512/t20251202_1136958.html</t>
        </is>
      </c>
      <c r="AX15" s="205" t="inlineStr">
        <is>
          <t>https://www.cets.org.cn/ (National Carbon Market Information Network)</t>
        </is>
      </c>
    </row>
    <row r="16">
      <c r="A16" s="205" t="inlineStr">
        <is>
          <t>CHNVTSVCMI01S013</t>
        </is>
      </c>
      <c r="B16" s="205" t="inlineStr">
        <is>
          <t>Subscheme</t>
        </is>
      </c>
      <c r="C16" s="205" t="inlineStr">
        <is>
          <t>Voluntary trading system</t>
        </is>
      </c>
      <c r="D16" s="205" t="inlineStr">
        <is>
          <t>Voluntary carbon market</t>
        </is>
      </c>
      <c r="E16" s="205" t="inlineStr">
        <is>
          <t>AFOLU</t>
        </is>
      </c>
      <c r="F16" s="205" t="inlineStr">
        <is>
          <t>Agricultural waste biogas utilisation</t>
        </is>
      </c>
      <c r="G16" s="205" t="inlineStr">
        <is>
          <t>规模化猪场粪污沼气回收利用工程（CCER-15-001-V01）</t>
        </is>
      </c>
      <c r="H16" s="205" t="inlineStr">
        <is>
          <t>Large-Scale Pig Farm Manure Biogas Recovery and Utilisation Project (CCER-15-001-V01)</t>
        </is>
      </c>
      <c r="I16" s="205" t="inlineStr">
        <is>
          <t>N/A</t>
        </is>
      </c>
      <c r="J16" s="205" t="inlineStr">
        <is>
          <t>The Methodology for Large-Scale Pig Farm Manure Biogas Recovery and Utilisation Project (CCER-15-001-V01) was jointly published by the Ministry of Ecology and Environment and the Ministry of Agriculture and Rural Affairs as one of the agricultural CCER methodologies. Methane emissions from pig manure account for approximately 70% of national livestock manure management methane emissions, representing enormous emission reduction potential. This methodology applies to large-scale pig farms with an annual slaughter output of 500 head or more, requiring on-site construction of anaerobic digestion reactors with biogas recovery and utilisation (power generation, gas supply or biomethane production); digestate must be applied to farmland. It does not apply to mixed-feedstock treatment projects. Additionality is exempted from demonstration. Multiple pig farms within the same province may be combined in a single application. The crediting period is a fixed 7 years (renewable).</t>
        </is>
      </c>
      <c r="K16" s="205" t="inlineStr">
        <is>
          <t>Climate change mitigation</t>
        </is>
      </c>
      <c r="L16" s="205" t="inlineStr">
        <is>
          <t>Direct</t>
        </is>
      </c>
      <c r="M16" s="205" t="inlineStr">
        <is>
          <t>Supply-side</t>
        </is>
      </c>
      <c r="N16" s="205" t="inlineStr">
        <is>
          <t>CHN</t>
        </is>
      </c>
      <c r="O16" s="205" t="inlineStr">
        <is>
          <t>national</t>
        </is>
      </c>
      <c r="P16" s="205" t="inlineStr">
        <is>
          <t>N/A</t>
        </is>
      </c>
      <c r="Q16" s="205" t="inlineStr">
        <is>
          <t>12/12/2025</t>
        </is>
      </c>
      <c r="R16" s="205" t="inlineStr">
        <is>
          <t>12/12/2025</t>
        </is>
      </c>
      <c r="S16" s="205" t="inlineStr">
        <is>
          <t>N/A</t>
        </is>
      </c>
      <c r="T16" s="205" t="inlineStr">
        <is>
          <t>N/A</t>
        </is>
      </c>
      <c r="U16" s="205" t="inlineStr">
        <is>
          <t>N/A</t>
        </is>
      </c>
      <c r="V16" s="205">
        <f>IF(R16="","In force",IF(R16="N/A","In force",IF(TODAY()&lt;DATE(VALUE(RIGHT(R16,4)),VALUE(MID(R16,4,2)),VALUE(LEFT(R16,2))),"Scheduled",IF(S16="","In force",IF(S16="N/A","In force",IF(TODAY()&lt;DATE(VALUE(RIGHT(S16,4)),VALUE(MID(S16,4,2)),VALUE(LEFT(S16,2))),"In force","Ended"))))))</f>
        <v/>
      </c>
      <c r="W16" s="205" t="inlineStr">
        <is>
          <t>Ministry of Ecology and Environment (Department of Climate Change); Ministry of Agriculture and Rural Affairs</t>
        </is>
      </c>
      <c r="X16" s="205" t="inlineStr">
        <is>
          <t>Large-scale pig farm manure biogas recovery and utilisation projects / Certified Emission Reductions (CCERs)</t>
        </is>
      </c>
      <c r="Y16" s="205" t="inlineStr">
        <is>
          <t>New</t>
        </is>
      </c>
      <c r="Z16" s="205" t="inlineStr">
        <is>
          <t>The objects defined and covered by this methodology are large-scale pig farms with an annual slaughter output of 500 head or more, with on-site construction of anaerobic digestion reactors and recovery and utilisation of the biogas produced for power generation, gas supply or biomethane production. Digestate must be applied to farmland, achieving integrated crop-livestock systems.</t>
        </is>
      </c>
      <c r="AA16" s="205" t="inlineStr">
        <is>
          <t>N/A</t>
        </is>
      </c>
      <c r="AB16" s="205" t="inlineStr">
        <is>
          <t>N/A</t>
        </is>
      </c>
      <c r="AC16" s="205" t="inlineStr">
        <is>
          <t>Enterprises (large-scale pig farm operators / project owners)</t>
        </is>
      </c>
      <c r="AD16" s="205" t="inlineStr">
        <is>
          <t>Legal persons or other organisations legally established within China that operate large-scale pig farms (annual slaughter output of 500 head or more). Multiple pig farm manure biogas recovery and utilisation projects of the same legal person within the same province may be combined in a single application.</t>
        </is>
      </c>
      <c r="AE16" s="205" t="inlineStr">
        <is>
          <t>Registration, permitting and administration; Financing and investment; Abatement or prevention</t>
        </is>
      </c>
      <c r="AF16" s="205" t="inlineStr">
        <is>
          <t>Project owners define the project boundary in accordance with the methodology, construct anaerobic digestion reactors and biogas recovery and utilisation facilities, prepare a Project Design Document and have it validated by a validation body; after project operation, parameters including pig inventory, biogas production, methane concentration and power generation are monitored and accounted for; an emission reduction accounting report is prepared, verified by a verification body, and submitted for CCER issuance.</t>
        </is>
      </c>
      <c r="AG16" s="205" t="inlineStr">
        <is>
          <t>70.76</t>
        </is>
      </c>
      <c r="AH16" s="205" t="inlineStr">
        <is>
          <t>CNY/tCO2</t>
        </is>
      </c>
      <c r="AI16" s="205" t="inlineStr">
        <is>
          <t>No independent category-specific trading price data is available for agricultural CCERs; the value shown is the 2025 national average CCER trading price of CNY 70.76/tCO2 (Source: Beijing Green Exchange).</t>
        </is>
      </c>
      <c r="AJ16" s="205" t="inlineStr">
        <is>
          <t>1) The pig farm must have an annual slaughter output of 500 head or more and construct an on-site anaerobic digestion reactor; 2) Biogas must be recovered and utilised for power generation, gas supply or biomethane production; 3) Digestate must be applied to farmland; 4) Not applicable to mixed-feedstock treatment projects; 5) The crediting period is a fixed 7 years (renewable); 6) Monitoring data must be connected to the national carbon market management platform; 7) Additionality is exempted from demonstration.</t>
        </is>
      </c>
      <c r="AK16" s="205" t="inlineStr">
        <is>
          <t>Emission reductions = Baseline methane emissions - Project methane emissions - Leakage. Baseline methane emissions are calculated using a dual forward-calculation and back-calculation method, taking the smaller of the two to ensure conservativeness. Project emissions include methane slippage from the anaerobic digestion reactor and pipelines, emissions from digestate treatment, emissions from purchased electricity and flare combustion emissions.</t>
        </is>
      </c>
      <c r="AL16" s="205" t="inlineStr">
        <is>
          <t>N/A (only one calculation method prescribed)</t>
        </is>
      </c>
      <c r="AM16" s="205" t="inlineStr">
        <is>
          <t>Project owners earn carbon revenue through the issuance and sale of CCERs; biogas power generation, gas supply or biomethane sales generate additional revenue; farmland application of digestate can substitute for chemical fertilisers, reducing agricultural input costs.</t>
        </is>
      </c>
      <c r="AN16" s="205" t="inlineStr">
        <is>
          <t>Project owners continuously monitor eight key parameters including monthly average pig inventory, biogas production, methane volume concentration, power generation / gas supply volume and grid import electricity; monitoring data must be connected to the national carbon market management platform and uploaded hourly; annual data missing or interrupted for more than 20 days renders that month's data questionable.</t>
        </is>
      </c>
      <c r="AO16" s="205" t="inlineStr">
        <is>
          <t>Project owners providing false materials: fine of CNY 10,000-100,000, revocation of registration and a three-year ban on re-application; validation and verification bodies in breach: fine of CNY 50,000-200,000.</t>
        </is>
      </c>
      <c r="AP16" s="205" t="inlineStr">
        <is>
          <t>N/A (emission reductions depend on project scale and voluntary development conditions)</t>
        </is>
      </c>
      <c r="AQ16" s="205" t="inlineStr">
        <is>
          <t>N/A</t>
        </is>
      </c>
      <c r="AR16" s="205" t="inlineStr">
        <is>
          <t>A01</t>
        </is>
      </c>
      <c r="AS16" s="205" t="inlineStr">
        <is>
          <t>CH4</t>
        </is>
      </c>
      <c r="AT16" s="205" t="inlineStr">
        <is>
          <t>Positive</t>
        </is>
      </c>
      <c r="AU16" s="205" t="inlineStr">
        <is>
          <t>Pollution control; Resource conservation; Industrial development</t>
        </is>
      </c>
      <c r="AV16" s="205" t="inlineStr">
        <is>
          <t>Notice on Issuing Two Methodologies Including the Methodology for Voluntary GHG Emission Reduction Projects: Large-Scale Pig Farm Manure Biogas Recovery and Utilisation Project (CCER-15-001-V01) (HB Ban Qi Hou Han [2025] No. 473)</t>
        </is>
      </c>
      <c r="AW16" s="205" t="inlineStr">
        <is>
          <t>https://www.mee.gov.cn/xxgk2018/xxgk/xxgk06/202512/t20251217_1138026.html</t>
        </is>
      </c>
      <c r="AX16" s="205" t="inlineStr">
        <is>
          <t>https://www.cets.org.cn/ (National Carbon Market Information Network)</t>
        </is>
      </c>
    </row>
    <row r="17">
      <c r="A17" s="205" t="inlineStr">
        <is>
          <t>CHNVTSVCMI01S014</t>
        </is>
      </c>
      <c r="B17" s="205" t="inlineStr">
        <is>
          <t>Subscheme</t>
        </is>
      </c>
      <c r="C17" s="205" t="inlineStr">
        <is>
          <t>Voluntary trading system</t>
        </is>
      </c>
      <c r="D17" s="205" t="inlineStr">
        <is>
          <t>Voluntary carbon market</t>
        </is>
      </c>
      <c r="E17" s="205" t="inlineStr">
        <is>
          <t>AFOLU</t>
        </is>
      </c>
      <c r="F17" s="205" t="inlineStr">
        <is>
          <t>Agricultural waste biogas utilisation</t>
        </is>
      </c>
      <c r="G17" s="205" t="inlineStr">
        <is>
          <t>农业废弃物集中处理工程（CCER-15-002-V01）</t>
        </is>
      </c>
      <c r="H17" s="205" t="inlineStr">
        <is>
          <t>Centralised Agricultural Waste Treatment Project (CCER-15-002-V01)</t>
        </is>
      </c>
      <c r="I17" s="205" t="inlineStr">
        <is>
          <t>N/A</t>
        </is>
      </c>
      <c r="J17" s="205" t="inlineStr">
        <is>
          <t>The Methodology for Centralised Agricultural Waste Treatment Project (CCER-15-002-V01) was jointly published by the Ministry of Ecology and Environment and the Ministry of Agriculture and Rural Affairs as one of the agricultural CCER methodologies. This methodology applies to anaerobic treatment projects for agricultural wastes including livestock manure, crop straw and vegetable residues, requiring installation of anaerobic digestion reactors with biogas recovery and utilisation (power generation, gas supply or biomethane production); digestate must be applied to farmland. Project owners must sign cooperation agreements with livestock and poultry farmers and crop farmers to ensure no double-claiming of emission reduction projects. Each livestock or poultry farmer may sign a cooperation agreement with only one centralised treatment project. The crediting period is a fixed 7 years (renewable). Additionality is exempted from demonstration.</t>
        </is>
      </c>
      <c r="K17" s="205" t="inlineStr">
        <is>
          <t>Climate change mitigation</t>
        </is>
      </c>
      <c r="L17" s="205" t="inlineStr">
        <is>
          <t>Direct</t>
        </is>
      </c>
      <c r="M17" s="205" t="inlineStr">
        <is>
          <t>Supply-side</t>
        </is>
      </c>
      <c r="N17" s="205" t="inlineStr">
        <is>
          <t>CHN</t>
        </is>
      </c>
      <c r="O17" s="205" t="inlineStr">
        <is>
          <t>national</t>
        </is>
      </c>
      <c r="P17" s="205" t="inlineStr">
        <is>
          <t>N/A</t>
        </is>
      </c>
      <c r="Q17" s="205" t="inlineStr">
        <is>
          <t>12/12/2025</t>
        </is>
      </c>
      <c r="R17" s="205" t="inlineStr">
        <is>
          <t>12/12/2025</t>
        </is>
      </c>
      <c r="S17" s="205" t="inlineStr">
        <is>
          <t>N/A</t>
        </is>
      </c>
      <c r="T17" s="205" t="inlineStr">
        <is>
          <t>N/A</t>
        </is>
      </c>
      <c r="U17" s="205" t="inlineStr">
        <is>
          <t>N/A</t>
        </is>
      </c>
      <c r="V17" s="205">
        <f>IF(R17="","In force",IF(R17="N/A","In force",IF(TODAY()&lt;DATE(VALUE(RIGHT(R17,4)),VALUE(MID(R17,4,2)),VALUE(LEFT(R17,2))),"Scheduled",IF(S17="","In force",IF(S17="N/A","In force",IF(TODAY()&lt;DATE(VALUE(RIGHT(S17,4)),VALUE(MID(S17,4,2)),VALUE(LEFT(S17,2))),"In force","Ended"))))))</f>
        <v/>
      </c>
      <c r="W17" s="205" t="inlineStr">
        <is>
          <t>Ministry of Ecology and Environment (Department of Climate Change); Ministry of Agriculture and Rural Affairs</t>
        </is>
      </c>
      <c r="X17" s="205" t="inlineStr">
        <is>
          <t>Centralised agricultural waste treatment projects / Certified Emission Reductions (CCERs)</t>
        </is>
      </c>
      <c r="Y17" s="205" t="inlineStr">
        <is>
          <t>New</t>
        </is>
      </c>
      <c r="Z17" s="205" t="inlineStr">
        <is>
          <t>The objects defined and covered by this methodology are engineering facilities for the centralised anaerobic treatment of agricultural wastes including livestock manure, crop straw and vegetable residues, requiring installation of anaerobic digestion reactors and recovery and utilisation of biogas for power generation, gas supply or biomethane production. Digestate must be applied to farmland.</t>
        </is>
      </c>
      <c r="AA17" s="205" t="inlineStr">
        <is>
          <t>N/A</t>
        </is>
      </c>
      <c r="AB17" s="205" t="inlineStr">
        <is>
          <t>N/A</t>
        </is>
      </c>
      <c r="AC17" s="205" t="inlineStr">
        <is>
          <t>Enterprises (centralised agricultural waste treatment project owners)</t>
        </is>
      </c>
      <c r="AD17" s="205" t="inlineStr">
        <is>
          <t>Legal persons or other organisations legally established within China that operate centralised agricultural waste treatment facilities. Project owners must sign cooperation agreements with livestock and poultry farmers and crop farmers; each livestock or poultry farmer may sign a cooperation agreement with only one centralised treatment project.</t>
        </is>
      </c>
      <c r="AE17" s="205" t="inlineStr">
        <is>
          <t>Registration, permitting and administration; Financing and investment; Abatement or prevention</t>
        </is>
      </c>
      <c r="AF17" s="205" t="inlineStr">
        <is>
          <t>Project owners define the project boundary and feedstock sources in accordance with the methodology, prepare a Project Design Document and have it validated by a validation body; after project operation, parameters including feedstock input, biogas production, methane concentration, power generation / gas supply volume and transport distance are monitored and accounted for; an emission reduction accounting report is prepared, verified by a verification body, and submitted for CCER issuance.</t>
        </is>
      </c>
      <c r="AG17" s="205" t="inlineStr">
        <is>
          <t>70.76</t>
        </is>
      </c>
      <c r="AH17" s="205" t="inlineStr">
        <is>
          <t>CNY/tCO2</t>
        </is>
      </c>
      <c r="AI17" s="205" t="inlineStr">
        <is>
          <t>No independent category-specific trading price data is available for centralised agricultural waste treatment CCERs; the value shown is the 2025 national average CCER trading price of CNY 70.76/tCO2 (Source: Beijing Green Exchange).</t>
        </is>
      </c>
      <c r="AJ17" s="205" t="inlineStr">
        <is>
          <t>1) Must treat agricultural wastes including livestock manure, crop straw and vegetable residues; 2) Must install anaerobic digestion reactors and recover and utilise biogas; 3) Digestate must be applied to farmland; 4) Project owners must sign cooperation agreements with livestock/poultry farmers and crop farmers; 5) The crediting period is a fixed 7 years (renewable); 6) Monitoring data must be connected to the national carbon market management platform; 7) Additionality is exempted from demonstration.</t>
        </is>
      </c>
      <c r="AK17" s="205" t="inlineStr">
        <is>
          <t>Emission reductions = Baseline methane emissions - Project methane emissions - Leakage. Baseline methane emissions are calculated using a dual forward-calculation and back-calculation method, taking the conservative value. Project emissions include methane slippage from the anaerobic digestion reactor and pipelines, emissions from digestate treatment, emissions from purchased electricity, transport emissions and flare combustion emissions.</t>
        </is>
      </c>
      <c r="AL17" s="205" t="inlineStr">
        <is>
          <t>N/A (only one calculation method prescribed)</t>
        </is>
      </c>
      <c r="AM17" s="205" t="inlineStr">
        <is>
          <t>Project owners earn carbon revenue through the issuance and sale of CCERs; biogas power generation, gas supply or biomethane sales generate additional revenue; farmland application of digestate can substitute for chemical fertilisers.</t>
        </is>
      </c>
      <c r="AN17" s="205" t="inlineStr">
        <is>
          <t>Project owners continuously monitor key parameters including feedstock input, biogas production, methane volume concentration, power generation / gas supply volume, transport vehicle round-trip distance and mass of waste transported; monitoring data must be connected to the national carbon market management platform and uploaded hourly.</t>
        </is>
      </c>
      <c r="AO17" s="205" t="inlineStr">
        <is>
          <t>Project owners providing false materials: fine of CNY 10,000-100,000, revocation of registration and a three-year ban on re-application; validation and verification bodies in breach: fine of CNY 50,000-200,000.</t>
        </is>
      </c>
      <c r="AP17" s="205" t="inlineStr">
        <is>
          <t>N/A (emission reductions depend on project scale and voluntary development conditions)</t>
        </is>
      </c>
      <c r="AQ17" s="205" t="inlineStr">
        <is>
          <t>N/A</t>
        </is>
      </c>
      <c r="AR17" s="205" t="inlineStr">
        <is>
          <t>A01</t>
        </is>
      </c>
      <c r="AS17" s="205" t="inlineStr">
        <is>
          <t>CH4</t>
        </is>
      </c>
      <c r="AT17" s="205" t="inlineStr">
        <is>
          <t>Positive</t>
        </is>
      </c>
      <c r="AU17" s="205" t="inlineStr">
        <is>
          <t>Pollution control; Resource conservation; Industrial development</t>
        </is>
      </c>
      <c r="AV17" s="205" t="inlineStr">
        <is>
          <t>Notice on Issuing Two Methodologies Including the Methodology for Voluntary GHG Emission Reduction Projects: Large-Scale Pig Farm Manure Biogas Recovery and Utilisation Project (CCER-15-001-V01) (HB Ban Qi Hou Han [2025] No. 473)</t>
        </is>
      </c>
      <c r="AW17" s="205" t="inlineStr">
        <is>
          <t>https://www.mee.gov.cn/xxgk2018/xxgk/xxgk06/202512/t20251217_1138026.html</t>
        </is>
      </c>
      <c r="AX17" s="205" t="inlineStr">
        <is>
          <t>https://www.cets.org.cn/ (National Carbon Market Information Network)</t>
        </is>
      </c>
    </row>
    <row r="18">
      <c r="A18" s="205" t="inlineStr">
        <is>
          <t>CHNVTSVCMI01S015</t>
        </is>
      </c>
      <c r="B18" s="205" t="inlineStr">
        <is>
          <t>Subscheme</t>
        </is>
      </c>
      <c r="C18" s="205" t="inlineStr">
        <is>
          <t>Voluntary trading system</t>
        </is>
      </c>
      <c r="D18" s="205" t="inlineStr">
        <is>
          <t>Voluntary carbon market</t>
        </is>
      </c>
      <c r="E18" s="205" t="inlineStr">
        <is>
          <t>Buildings</t>
        </is>
      </c>
      <c r="F18" s="205" t="inlineStr">
        <is>
          <t>Building energy efficiency retrofit</t>
        </is>
      </c>
      <c r="G18" s="205" t="inlineStr">
        <is>
          <t>既有公共建筑围护结构与供暖通风空调系统能效提升（CCER-06-001-V01）</t>
        </is>
      </c>
      <c r="H18" s="205" t="inlineStr">
        <is>
          <t>Energy Efficiency Improvement of Existing Public Building Envelope and HVAC Systems (CCER-06-001-V01)</t>
        </is>
      </c>
      <c r="I18" s="205" t="inlineStr">
        <is>
          <t>N/A</t>
        </is>
      </c>
      <c r="J18" s="205" t="inlineStr">
        <is>
          <t>The Methodology for Energy Efficiency Improvement of Existing Public Building Envelope and HVAC Systems (CCER-06-001-V01) was jointly published by the Ministry of Ecology and Environment and the Ministry of Housing and Urban-Rural Development as China's first CCER methodology for the building sector, led by the MOHURD Science and Technology and Industrialisation Development Centre with participation from Tsinghua University and other institutions. Public building energy consumption accounts for 36% of national building energy consumption, and the building envelope and HVAC systems together account for over 80% of public building carbon emissions. This methodology applies to existing public buildings with a consistent use function, requiring at least one measure from each of envelope retrofitting (external wall insulation, window replacement, etc.) and HVAC system retrofitting (replacement with high-efficiency chillers, heat pump units, etc.). Multiple buildings within the same province may be bundled, with an annual emission reduction cap of 60,000 tCO2e. The crediting period is a maximum of 10 years. Additionality is exempted from demonstration.</t>
        </is>
      </c>
      <c r="K18" s="205" t="inlineStr">
        <is>
          <t>Climate change mitigation</t>
        </is>
      </c>
      <c r="L18" s="205" t="inlineStr">
        <is>
          <t>Direct</t>
        </is>
      </c>
      <c r="M18" s="205" t="inlineStr">
        <is>
          <t>Supply-side</t>
        </is>
      </c>
      <c r="N18" s="205" t="inlineStr">
        <is>
          <t>CHN</t>
        </is>
      </c>
      <c r="O18" s="205" t="inlineStr">
        <is>
          <t>national</t>
        </is>
      </c>
      <c r="P18" s="205" t="inlineStr">
        <is>
          <t>N/A</t>
        </is>
      </c>
      <c r="Q18" s="205" t="inlineStr">
        <is>
          <t>19/12/2025</t>
        </is>
      </c>
      <c r="R18" s="205" t="inlineStr">
        <is>
          <t>19/12/2025</t>
        </is>
      </c>
      <c r="S18" s="205" t="inlineStr">
        <is>
          <t>N/A</t>
        </is>
      </c>
      <c r="T18" s="205" t="inlineStr">
        <is>
          <t>N/A</t>
        </is>
      </c>
      <c r="U18" s="205" t="inlineStr">
        <is>
          <t>N/A</t>
        </is>
      </c>
      <c r="V18" s="205">
        <f>IF(R18="","In force",IF(R18="N/A","In force",IF(TODAY()&lt;DATE(VALUE(RIGHT(R18,4)),VALUE(MID(R18,4,2)),VALUE(LEFT(R18,2))),"Scheduled",IF(S18="","In force",IF(S18="N/A","In force",IF(TODAY()&lt;DATE(VALUE(RIGHT(S18,4)),VALUE(MID(S18,4,2)),VALUE(LEFT(S18,2))),"In force","Ended"))))))</f>
        <v/>
      </c>
      <c r="W18" s="205" t="inlineStr">
        <is>
          <t>Ministry of Ecology and Environment (Department of Climate Change); Ministry of Housing and Urban-Rural Development</t>
        </is>
      </c>
      <c r="X18" s="205" t="inlineStr">
        <is>
          <t>Existing public building energy efficiency retrofit projects / Certified Emission Reductions (CCERs)</t>
        </is>
      </c>
      <c r="Y18" s="205" t="inlineStr">
        <is>
          <t>New</t>
        </is>
      </c>
      <c r="Z18" s="205" t="inlineStr">
        <is>
          <t>The objects defined and covered by this methodology are existing public buildings with a consistent use function, where the retrofit must include at least one measure from each of envelope retrofitting (external wall external/ internal insulation, whole window replacement, additional window installation, replacement of transparent curtain walls and skylights, etc.) and HVAC system retrofitting (replacement with high-efficiency chillers, heat pump units, multi-split air conditioning units, etc.). Fossil-fuel-based systems such as gas-fired combined cooling, heating and power are excluded. The baseline period must have continuous stable operation for 24 months with monthly operating hours of no less than 160 hours.</t>
        </is>
      </c>
      <c r="AA18" s="205" t="inlineStr">
        <is>
          <t>N/A</t>
        </is>
      </c>
      <c r="AB18" s="205" t="inlineStr">
        <is>
          <t>N/A</t>
        </is>
      </c>
      <c r="AC18" s="205" t="inlineStr">
        <is>
          <t>Enterprises / institutions (building owners or their authorised legal entities)</t>
        </is>
      </c>
      <c r="AD18" s="205" t="inlineStr">
        <is>
          <t>Owners of existing public buildings or their authorised legal entities that may voluntarily implement energy efficiency retrofits in accordance with the methodology and apply for CCER registration. Multiple buildings within the same province may be bundled in a single application.</t>
        </is>
      </c>
      <c r="AE18" s="205" t="inlineStr">
        <is>
          <t>Registration, permitting and administration; Financing and investment; Abatement or prevention</t>
        </is>
      </c>
      <c r="AF18" s="205" t="inlineStr">
        <is>
          <t>Project owners define the project boundary and baseline-period energy consumption level in accordance with the methodology, implement envelope and HVAC system energy efficiency retrofits, prepare a Project Design Document and have it validated by a validation body; after retrofitting, building energy consumption data is continuously monitored and emission reductions are accounted for as prescribed by the methodology; an emission reduction accounting report is prepared, verified by a verification body, and submitted for CCER issuance.</t>
        </is>
      </c>
      <c r="AG18" s="205" t="inlineStr">
        <is>
          <t>70.76</t>
        </is>
      </c>
      <c r="AH18" s="205" t="inlineStr">
        <is>
          <t>CNY/tCO2</t>
        </is>
      </c>
      <c r="AI18" s="205" t="inlineStr">
        <is>
          <t>No independent category-specific trading price data is available for building-sector CCERs; the value shown is the 2025 national average CCER trading price of CNY 70.76/tCO2 (Source: Beijing Green Exchange).</t>
        </is>
      </c>
      <c r="AJ18" s="205" t="inlineStr">
        <is>
          <t>1) The building must have a consistent use function during the baseline period and the crediting period; 2) Must include at least one measure from each of envelope retrofitting and HVAC system retrofitting; 3) The baseline period must have continuous stable operation for 24 months with monthly operating hours of no less than 160 hours; 4) Fossil-fuel-based systems such as gas-fired combined cooling, heating and power and coal-fired boilers are excluded; 5) Continuous monitoring and metering devices must be installed and connected to the national carbon market management platform; 6) The crediting period is a maximum of 10 years; 7) Multiple buildings within the same province may be bundled, with an annual emission reduction cap of 60,000 tCO2e; 8) Additionality is exempted from demonstration.</t>
        </is>
      </c>
      <c r="AK18" s="205" t="inlineStr">
        <is>
          <t>Emission reductions = Baseline period emissions - Crediting period emissions - Additional HFC refrigerant leakage emission equivalent (if applicable). If the variation in heating degree days or cooling degree days exceeds 20%, the annual emission reduction is taken as zero; if monthly operating hours are less than 160 hours, that month's emission reductions are taken as zero.</t>
        </is>
      </c>
      <c r="AL18" s="205" t="inlineStr">
        <is>
          <t>N/A (only one calculation method prescribed)</t>
        </is>
      </c>
      <c r="AM18" s="205" t="inlineStr">
        <is>
          <t>Project owners earn carbon revenue through the issuance and sale of CCERs; building energy efficiency improvements directly reduce operating energy costs; the rate of return for most projects may increase by 3%-8%.</t>
        </is>
      </c>
      <c r="AN18" s="205" t="inlineStr">
        <is>
          <t>Project owners continuously monitor building energy consumption data; electricity meters, heat meters and other devices must be calibrated annually by a CNAS-accredited body; energy consumption data is uploaded every minute to the national carbon market management platform; all data must be retained for at least 10 years after the last tranche of emission reductions is registered.</t>
        </is>
      </c>
      <c r="AO18" s="205" t="inlineStr">
        <is>
          <t>Project owners providing false materials: fine of CNY 10,000-100,000, revocation of registration and a three-year ban on re-application; validation and verification bodies in breach: fine of CNY 50,000-200,000.</t>
        </is>
      </c>
      <c r="AP18" s="205" t="inlineStr">
        <is>
          <t>N/A (emission reductions depend on retrofit scale and voluntary development conditions; estimated 460,000 tCO2/year by 2028)</t>
        </is>
      </c>
      <c r="AQ18" s="205" t="inlineStr">
        <is>
          <t>N/A</t>
        </is>
      </c>
      <c r="AR18" s="205" t="inlineStr">
        <is>
          <t>F41</t>
        </is>
      </c>
      <c r="AS18" s="205" t="inlineStr">
        <is>
          <t>CO2; HFCs</t>
        </is>
      </c>
      <c r="AT18" s="205" t="inlineStr">
        <is>
          <t>Positive</t>
        </is>
      </c>
      <c r="AU18" s="205" t="inlineStr">
        <is>
          <t>Energy conservation; Industrial development; Technological innovation</t>
        </is>
      </c>
      <c r="AV18" s="205" t="inlineStr">
        <is>
          <t>Notice on Issuing the Methodology for Voluntary GHG Emission Reduction Projects: Energy Efficiency Improvement of Existing Public Building Envelope and HVAC Systems (CCER-06-001-V01) (HB Ban Qi Hou Han [2025] No. 485)</t>
        </is>
      </c>
      <c r="AW18" s="205" t="inlineStr">
        <is>
          <t>https://www.mee.gov.cn/xxgk2018/xxgk/xxgk06/202512/t20251223_1138457.html</t>
        </is>
      </c>
      <c r="AX18" s="205" t="inlineStr">
        <is>
          <t>https://www.cets.org.cn/ (National Carbon Market Information Network)</t>
        </is>
      </c>
    </row>
    <row r="19">
      <c r="A19" s="205" t="inlineStr">
        <is>
          <t>CHNVTSVCMI01S016</t>
        </is>
      </c>
      <c r="B19" s="205" t="inlineStr">
        <is>
          <t>Subscheme</t>
        </is>
      </c>
      <c r="C19" s="205" t="inlineStr">
        <is>
          <t>Voluntary trading system</t>
        </is>
      </c>
      <c r="D19" s="205" t="inlineStr">
        <is>
          <t>Voluntary carbon market</t>
        </is>
      </c>
      <c r="E19" s="205" t="inlineStr">
        <is>
          <t>Energy</t>
        </is>
      </c>
      <c r="F19" s="205" t="inlineStr">
        <is>
          <t>Renewable energy electrolytic hydrogen production</t>
        </is>
      </c>
      <c r="G19" s="205" t="inlineStr">
        <is>
          <t>可再生能源电解水制氢（CCER-01-004-V01）</t>
        </is>
      </c>
      <c r="H19" s="205" t="inlineStr">
        <is>
          <t>Renewable Energy Electrolytic Hydrogen Production (CCER-01-004-V01)</t>
        </is>
      </c>
      <c r="I19" s="205" t="inlineStr">
        <is>
          <t>N/A</t>
        </is>
      </c>
      <c r="J19" s="205" t="inlineStr">
        <is>
          <t>The Methodology for Renewable Energy Electrolytic Hydrogen Production (CCER-01-004-V01) was jointly published by the Ministry of Ecology and Environment and the National Energy Administration as China's first CCER methodology in the hydrogen energy sector, marking a key breakthrough in enabling market-based monetisation of the environmental value of green hydrogen. This methodology applies only to new-build renewable energy electrolytic hydrogen production projects (excluding retrofit, repair, refurbishment, replacement or capacity expansion projects); the renewable electricity consumed must come from the project's own wind farm, solar PV farm or a combination thereof (self-generated and self-consumed, under the same legal person as the hydrogen production facility). The project's own renewable energy power plant and end-use hydrogen products must not participate in any other voluntary GHG emission reduction trading mechanism. The crediting period is a fixed 7 years (renewable). Additionality is exempted from demonstration. It is estimated that by 2030 the annual emission reductions from eligible projects could reach 60 million tCO2.</t>
        </is>
      </c>
      <c r="K19" s="205" t="inlineStr">
        <is>
          <t>Climate change mitigation</t>
        </is>
      </c>
      <c r="L19" s="205" t="inlineStr">
        <is>
          <t>Direct</t>
        </is>
      </c>
      <c r="M19" s="205" t="inlineStr">
        <is>
          <t>Supply-side</t>
        </is>
      </c>
      <c r="N19" s="205" t="inlineStr">
        <is>
          <t>CHN</t>
        </is>
      </c>
      <c r="O19" s="205" t="inlineStr">
        <is>
          <t>national</t>
        </is>
      </c>
      <c r="P19" s="205" t="inlineStr">
        <is>
          <t>N/A</t>
        </is>
      </c>
      <c r="Q19" s="205" t="inlineStr">
        <is>
          <t>23/12/2025</t>
        </is>
      </c>
      <c r="R19" s="205" t="inlineStr">
        <is>
          <t>23/12/2025</t>
        </is>
      </c>
      <c r="S19" s="205" t="inlineStr">
        <is>
          <t>N/A</t>
        </is>
      </c>
      <c r="T19" s="205" t="inlineStr">
        <is>
          <t>N/A</t>
        </is>
      </c>
      <c r="U19" s="205" t="inlineStr">
        <is>
          <t>N/A</t>
        </is>
      </c>
      <c r="V19" s="205">
        <f>IF(R19="","In force",IF(R19="N/A","In force",IF(TODAY()&lt;DATE(VALUE(RIGHT(R19,4)),VALUE(MID(R19,4,2)),VALUE(LEFT(R19,2))),"Scheduled",IF(S19="","In force",IF(S19="N/A","In force",IF(TODAY()&lt;DATE(VALUE(RIGHT(S19,4)),VALUE(MID(S19,4,2)),VALUE(LEFT(S19,2))),"In force","Ended"))))))</f>
        <v/>
      </c>
      <c r="W19" s="205" t="inlineStr">
        <is>
          <t>Ministry of Ecology and Environment (Department of Climate Change); National Energy Administration</t>
        </is>
      </c>
      <c r="X19" s="205" t="inlineStr">
        <is>
          <t>Renewable energy electrolytic hydrogen production projects / Certified Emission Reductions (CCERs)</t>
        </is>
      </c>
      <c r="Y19" s="205" t="inlineStr">
        <is>
          <t>New</t>
        </is>
      </c>
      <c r="Z19" s="205" t="inlineStr">
        <is>
          <t>The objects defined and covered by this methodology are new-build renewable energy electrolytic hydrogen production projects (excluding retrofit, repair, refurbishment, replacement or capacity expansion projects). The renewable electricity consumed by the project must come from its own wind/solar PV farm, self-generated and self-consumed and under the same legal person as the hydrogen production facility. The baseline scenario is that the renewable hydrogen is instead produced by an existing or planned fossil-fuel-based hydrogen production facility.</t>
        </is>
      </c>
      <c r="AA19" s="205" t="inlineStr">
        <is>
          <t>N/A</t>
        </is>
      </c>
      <c r="AB19" s="205" t="inlineStr">
        <is>
          <t>N/A</t>
        </is>
      </c>
      <c r="AC19" s="205" t="inlineStr">
        <is>
          <t>Enterprises (renewable energy hydrogen production project owners)</t>
        </is>
      </c>
      <c r="AD19" s="205" t="inlineStr">
        <is>
          <t>Legal persons or other organisations legally established within China that own their own renewable energy power plant and electrolytic hydrogen production facility, and may voluntarily develop projects in accordance with the methodology and apply for CCER registration.</t>
        </is>
      </c>
      <c r="AE19" s="205" t="inlineStr">
        <is>
          <t>Registration, permitting and administration; Financing and investment; Abatement or prevention</t>
        </is>
      </c>
      <c r="AF19" s="205" t="inlineStr">
        <is>
          <t>Project owners define the project boundary and applicability conditions in accordance with the methodology, construct their own wind/solar PV farm and electrolytic hydrogen production facility, prepare a Project Design Document and have it validated by a validation body; after project operation, parameters including hydrogen production, renewable energy power generation and electricity consumption are monitored and accounted for; an emission reduction accounting report is prepared, verified by a verification body, and submitted for CCER issuance.</t>
        </is>
      </c>
      <c r="AG19" s="205" t="inlineStr">
        <is>
          <t>70.76</t>
        </is>
      </c>
      <c r="AH19" s="205" t="inlineStr">
        <is>
          <t>CNY/tCO2</t>
        </is>
      </c>
      <c r="AI19" s="205" t="inlineStr">
        <is>
          <t>No independent category-specific trading price data is available for hydrogen-sector CCERs; the value shown is the 2025 national average CCER trading price of CNY 70.76/tCO2 (Source: Beijing Green Exchange).</t>
        </is>
      </c>
      <c r="AJ19" s="205" t="inlineStr">
        <is>
          <t>1) Applies only to new-build projects (excluding retrofit, expansion or modification); 2) The project's own wind/solar PV farm must be under the same legal person as the hydrogen production facility; 3) The project's own renewable energy power plant and end-use hydrogen products must not participate in other voluntary emission reduction mechanisms; 4) The crediting period is a fixed 7 years (renewable); 5) Emissions from grid-imported electricity consumed are not counted as project emissions, which are directly taken as zero; 6) Additionality is exempted from demonstration.</t>
        </is>
      </c>
      <c r="AK19" s="205" t="inlineStr">
        <is>
          <t>Emission reductions = Baseline emissions - Project emissions. Baseline emissions are the emissions from fossil-fuel-based hydrogen production that would have been used to produce the quantity of renewable hydrogen sold by the project (default value for coal-based hydrogen: 19 tCO2/tH2; default value for natural-gas-based hydrogen: 9 tCO2/tH2); project emissions are taken as zero (emissions from grid-imported electricity consumed are not counted).</t>
        </is>
      </c>
      <c r="AL19" s="205" t="inlineStr">
        <is>
          <t>N/A (only one calculation method prescribed)</t>
        </is>
      </c>
      <c r="AM19" s="205" t="inlineStr">
        <is>
          <t>Project owners earn carbon revenue through the issuance and sale of CCERs, unlocking the green value monetisation channel for green hydrogen; it is estimated that by 2030 the annual emission reductions from eligible projects could reach 60 million tCO2, potentially generating billions of CNY in green revenue annually.</t>
        </is>
      </c>
      <c r="AN19" s="205" t="inlineStr">
        <is>
          <t>Project owners continuously monitor parameters including hydrogen production, renewable energy power generation and purchased electricity consumption as prescribed by the methodology; monitoring data must be connected to the national carbon market management platform; provincial and prefecture-level ecology and environment authorities, together with energy authorities, conduct supervision and inspection.</t>
        </is>
      </c>
      <c r="AO19" s="205" t="inlineStr">
        <is>
          <t>Project owners providing false materials: fine of CNY 10,000-100,000, revocation of registration and a three-year ban on re-application; validation and verification bodies in breach: fine of CNY 50,000-200,000.</t>
        </is>
      </c>
      <c r="AP19" s="205" t="inlineStr">
        <is>
          <t>N/A (emission reductions depend on project scale and voluntary development conditions)</t>
        </is>
      </c>
      <c r="AQ19" s="205" t="inlineStr">
        <is>
          <t>N/A</t>
        </is>
      </c>
      <c r="AR19" s="205" t="inlineStr">
        <is>
          <t>D35</t>
        </is>
      </c>
      <c r="AS19" s="205" t="inlineStr">
        <is>
          <t>CO2</t>
        </is>
      </c>
      <c r="AT19" s="205" t="inlineStr">
        <is>
          <t>Positive</t>
        </is>
      </c>
      <c r="AU19" s="205" t="inlineStr">
        <is>
          <t>Renewable energy development; Technological innovation; Industrial development; Pollution control</t>
        </is>
      </c>
      <c r="AV19" s="205" t="inlineStr">
        <is>
          <t>Notice on Issuing Two Methodologies Including the Methodology for Voluntary GHG Emission Reduction Projects: Renewable Energy Electrolytic Hydrogen Production (CCER-01-004-V01) (HB Ban Qi Hou Han [2025] No. 491)</t>
        </is>
      </c>
      <c r="AW19" s="205" t="inlineStr">
        <is>
          <t>https://www.mee.gov.cn/xxgk2018/xxgk/xxgk06/202512/t20251226_1139056.html</t>
        </is>
      </c>
      <c r="AX19" s="205" t="inlineStr">
        <is>
          <t>https://www.cets.org.cn/ (National Carbon Market Information Network)</t>
        </is>
      </c>
    </row>
    <row r="20">
      <c r="A20" s="205" t="inlineStr">
        <is>
          <t>CHNVTSVCMI01S017</t>
        </is>
      </c>
      <c r="B20" s="205" t="inlineStr">
        <is>
          <t>Subscheme</t>
        </is>
      </c>
      <c r="C20" s="205" t="inlineStr">
        <is>
          <t>Voluntary trading system</t>
        </is>
      </c>
      <c r="D20" s="205" t="inlineStr">
        <is>
          <t>Voluntary carbon market</t>
        </is>
      </c>
      <c r="E20" s="205" t="inlineStr">
        <is>
          <t>Energy</t>
        </is>
      </c>
      <c r="F20" s="205" t="inlineStr">
        <is>
          <t>SF6 recovery and purification from electrical equipment</t>
        </is>
      </c>
      <c r="G20" s="205" t="inlineStr">
        <is>
          <t>电气设备六氟化硫回收和净化（CCER-11-001-V01）</t>
        </is>
      </c>
      <c r="H20" s="205" t="inlineStr">
        <is>
          <t>SF6 Recovery and Purification from Electrical Equipment (CCER-11-001-V01)</t>
        </is>
      </c>
      <c r="I20" s="205" t="inlineStr">
        <is>
          <t>N/A</t>
        </is>
      </c>
      <c r="J20" s="205" t="inlineStr">
        <is>
          <t>The Methodology for SF6 Recovery and Purification from Electrical Equipment (CCER-11-001-V01) was jointly published by the Ministry of Ecology and Environment and the National Energy Administration as the first SF6-sector CCER methodology, filling a gap in the national voluntary emission reduction trading market for the SF6 electrical equipment sector. Sulfur hexafluoride (SF6) is a potent greenhouse gas with a global warming potential (GWP) 23,500 times that of CO2 (IPCC Fifth Assessment Report). This methodology applies to the recovery and purification of SF6 during maintenance and decommissioning of SF6 electrical equipment at 66 kV and above connected to the power grid; the recovered and purified SF6 must meet the GB/T 12022 standard and be reused. The crediting period is a minimum of 10 years. Multiple substation projects within the same province may be combined in a single application. Emission reductions are accounted for every 5 years or less. It is estimated that the annual emission reduction potential could reach 3.2 million tCO2e.</t>
        </is>
      </c>
      <c r="K20" s="205" t="inlineStr">
        <is>
          <t>Climate change mitigation</t>
        </is>
      </c>
      <c r="L20" s="205" t="inlineStr">
        <is>
          <t>Direct</t>
        </is>
      </c>
      <c r="M20" s="205" t="inlineStr">
        <is>
          <t>Supply-side</t>
        </is>
      </c>
      <c r="N20" s="205" t="inlineStr">
        <is>
          <t>CHN</t>
        </is>
      </c>
      <c r="O20" s="205" t="inlineStr">
        <is>
          <t>national</t>
        </is>
      </c>
      <c r="P20" s="205" t="inlineStr">
        <is>
          <t>N/A</t>
        </is>
      </c>
      <c r="Q20" s="205" t="inlineStr">
        <is>
          <t>23/12/2025</t>
        </is>
      </c>
      <c r="R20" s="205" t="inlineStr">
        <is>
          <t>23/12/2025</t>
        </is>
      </c>
      <c r="S20" s="205" t="inlineStr">
        <is>
          <t>N/A</t>
        </is>
      </c>
      <c r="T20" s="205" t="inlineStr">
        <is>
          <t>N/A</t>
        </is>
      </c>
      <c r="U20" s="205" t="inlineStr">
        <is>
          <t>N/A</t>
        </is>
      </c>
      <c r="V20" s="205">
        <f>IF(R20="","In force",IF(R20="N/A","In force",IF(TODAY()&lt;DATE(VALUE(RIGHT(R20,4)),VALUE(MID(R20,4,2)),VALUE(LEFT(R20,2))),"Scheduled",IF(S20="","In force",IF(S20="N/A","In force",IF(TODAY()&lt;DATE(VALUE(RIGHT(S20,4)),VALUE(MID(S20,4,2)),VALUE(LEFT(S20,2))),"In force","Ended"))))))</f>
        <v/>
      </c>
      <c r="W20" s="205" t="inlineStr">
        <is>
          <t>Ministry of Ecology and Environment (Department of Climate Change); National Energy Administration</t>
        </is>
      </c>
      <c r="X20" s="205" t="inlineStr">
        <is>
          <t>SF6 recovery and purification from electrical equipment projects / Certified Emission Reductions (CCERs)</t>
        </is>
      </c>
      <c r="Y20" s="205" t="inlineStr">
        <is>
          <t>New</t>
        </is>
      </c>
      <c r="Z20" s="205" t="inlineStr">
        <is>
          <t>The objects defined and covered by this methodology are the recovery and purification of SF6 during maintenance and decommissioning of SF6 electrical equipment at 66 kV and above connected to the power grid. The recovered and purified SF6 must meet the GB/T 12022 Industrial Sulphur Hexafluoride standard and be reused. The baseline scenario is 90% of SF6 recovered, purified and reused, with 10% vented.</t>
        </is>
      </c>
      <c r="AA20" s="205" t="inlineStr">
        <is>
          <t>N/A</t>
        </is>
      </c>
      <c r="AB20" s="205" t="inlineStr">
        <is>
          <t>N/A</t>
        </is>
      </c>
      <c r="AC20" s="205" t="inlineStr">
        <is>
          <t>Enterprises (electrical equipment owners or their authorised entities)</t>
        </is>
      </c>
      <c r="AD20" s="205" t="inlineStr">
        <is>
          <t>Owners of SF6 electrical equipment (including legal entities performing the owner's functions) or their authorised related entities. Projects involving multiple substations within the same province (autonomous region or municipality) may be combined in a single application, subject to authorisation from all equipment owners.</t>
        </is>
      </c>
      <c r="AE20" s="205" t="inlineStr">
        <is>
          <t>Registration, permitting and administration; Financing and investment; Abatement or prevention</t>
        </is>
      </c>
      <c r="AF20" s="205" t="inlineStr">
        <is>
          <t>Project owners define the project boundary in accordance with the methodology, recover and purify SF6 filled in 66 kV and above SF6 electrical equipment during maintenance and decommissioning and reuse it to substitute for purchasing new gas; dual cross-validation using weighing scales and mass flow meters is employed to measure the mass of SF6 recovered, ensuring data accuracy. A monitoring report is prepared, verified by a verification body, and submitted for CCER issuance.</t>
        </is>
      </c>
      <c r="AG20" s="205" t="inlineStr">
        <is>
          <t>70.76</t>
        </is>
      </c>
      <c r="AH20" s="205" t="inlineStr">
        <is>
          <t>CNY/tCO2</t>
        </is>
      </c>
      <c r="AI20" s="205" t="inlineStr">
        <is>
          <t>No independent category-specific trading price data is available for SF6-sector CCERs; the value shown is the 2025 national average CCER trading price of CNY 70.76/tCO2 (Source: Beijing Green Exchange).</t>
        </is>
      </c>
      <c r="AJ20" s="205" t="inlineStr">
        <is>
          <t>1) Must be for the recovery and purification of SF6 electrical equipment at 66 kV and above during maintenance and decommissioning; 2) The recovered and purified SF6 must meet the GB/T 12022 standard and be reused; 3) The crediting period is a minimum of 10 years; 4) Emission reductions are accounted for every 5 years or less; a single piece of equipment may apply for maintenance-related emission reductions only once during the crediting period; 5) Dual cross-validation using weighing scales and mass flow meters must be employed, with conservative values adopted; 6) Monitoring data must be connected to the national carbon market management platform; 7) Additionality is exempted from demonstration.</t>
        </is>
      </c>
      <c r="AK20" s="205" t="inlineStr">
        <is>
          <t>Emission reductions = (Baseline vented quantity - Project vented quantity) x GWP of SF6 (23,500). The baseline vented proportion is 10% of the SF6 inventory before recovery; actual project vented quantity = Inventory before recovery - Quantity of SF6 after purification - Quantity destroyed. Dual cross-validation using weighing scales (accuracy class III) and mass flow meters (accuracy class 1.0) is employed, adopting the more conservative measurement value.</t>
        </is>
      </c>
      <c r="AL20" s="205" t="inlineStr">
        <is>
          <t>N/A (only one calculation method prescribed)</t>
        </is>
      </c>
      <c r="AM20" s="205" t="inlineStr">
        <is>
          <t>Project owners earn carbon revenue through the issuance and sale of CCERs; reuse of recovered and purified SF6 can substitute for purchasing new gas, reducing material costs. It is estimated that the annual emission reduction potential is 3.2 million tCO2e, potentially growing to 6 million tCO2e by 2030.</t>
        </is>
      </c>
      <c r="AN20" s="205" t="inlineStr">
        <is>
          <t>Project owners must establish an internal data quality assurance and management system; metering devices must be within their valid calibration period and calibrated annually; monitoring data is uploaded every minute to the national carbon market management platform; all data must be retained for at least 10 years after the last tranche of emission reductions is registered. Conservative treatment is required for uncalibrated or delayed-calibration situations.</t>
        </is>
      </c>
      <c r="AO20" s="205" t="inlineStr">
        <is>
          <t>Project owners providing false materials: fine of CNY 10,000-100,000, revocation of registration and a three-year ban on re-application; validation and verification bodies in breach: fine of CNY 50,000-200,000.</t>
        </is>
      </c>
      <c r="AP20" s="205" t="inlineStr">
        <is>
          <t>N/A (emission reductions depend on project scale and voluntary development conditions; annual emission reduction potential approximately 3.2 million tCO2e)</t>
        </is>
      </c>
      <c r="AQ20" s="205" t="inlineStr">
        <is>
          <t>N/A</t>
        </is>
      </c>
      <c r="AR20" s="205" t="inlineStr">
        <is>
          <t>D35</t>
        </is>
      </c>
      <c r="AS20" s="205" t="inlineStr">
        <is>
          <t>SF6</t>
        </is>
      </c>
      <c r="AT20" s="205" t="inlineStr">
        <is>
          <t>Positive</t>
        </is>
      </c>
      <c r="AU20" s="205" t="inlineStr">
        <is>
          <t>Resource conservation; Technological innovation; Pollution control</t>
        </is>
      </c>
      <c r="AV20" s="205" t="inlineStr">
        <is>
          <t>Notice on Issuing Two Methodologies Including the Methodology for Voluntary GHG Emission Reduction Projects: Renewable Energy Electrolytic Hydrogen Production (CCER-01-004-V01) (HB Ban Qi Hou Han [2025] No. 491)</t>
        </is>
      </c>
      <c r="AW20" s="205" t="inlineStr">
        <is>
          <t>https://www.mee.gov.cn/xxgk2018/xxgk/xxgk06/202512/t20251226_1139056.html</t>
        </is>
      </c>
      <c r="AX20" s="205" t="inlineStr">
        <is>
          <t>https://www.cets.org.cn/ (National Carbon Market Information Network)</t>
        </is>
      </c>
    </row>
    <row r="21">
      <c r="A21" s="205" t="inlineStr">
        <is>
          <t>CHNVTSVCMI01S018</t>
        </is>
      </c>
      <c r="B21" s="205" t="inlineStr">
        <is>
          <t>Subscheme</t>
        </is>
      </c>
      <c r="C21" s="205" t="inlineStr">
        <is>
          <t>Voluntary trading system</t>
        </is>
      </c>
      <c r="D21" s="205" t="inlineStr">
        <is>
          <t>Voluntary carbon market</t>
        </is>
      </c>
      <c r="E21" s="205" t="inlineStr">
        <is>
          <t>Energy</t>
        </is>
      </c>
      <c r="F21" s="205" t="inlineStr">
        <is>
          <t>Medium-deep geothermal heating</t>
        </is>
      </c>
      <c r="G21" s="205" t="inlineStr">
        <is>
          <t>中深层地热能井下换热供暖技术应用工程（CCER-01-003-V01）</t>
        </is>
      </c>
      <c r="H21" s="205" t="inlineStr">
        <is>
          <t>Medium-Deep Geothermal Downhole Heat Exchange Heating Technology Application Project (CCER-01-003-V01)</t>
        </is>
      </c>
      <c r="I21" s="205" t="inlineStr">
        <is>
          <t>N/A</t>
        </is>
      </c>
      <c r="J21" s="205" t="inlineStr">
        <is>
          <t>The Methodology for Medium-Deep Geothermal Downhole Heat Exchange Heating Technology Application Project (CCER-01-003-V01) was jointly published by the Ministry of Ecology and Environment, the Ministry of Housing and Urban-Rural Development and the National Energy Administration as the first CCER methodology in the geothermal heating sector. This methodology applies to projects that use downhole heat exchange technology to develop medium-deep geothermal energy for heating civil and industrial buildings on a metered and charged basis, excluding shallow ground-source heat pumps and medium-deep hydrothermal extraction and reinjection projects. Projects must use heat pump units and plate heat exchangers for thermal energy extraction; where heat supply networks are shared with other heat sources, independent continuous monitoring systems must be in place. The crediting period is a maximum of 10 years. As of the 2025 heating season, the national application area was approximately 15 million m2, with approximately 50 million m2 under construction. Additionality is exempted from demonstration.</t>
        </is>
      </c>
      <c r="K21" s="205" t="inlineStr">
        <is>
          <t>Climate change mitigation</t>
        </is>
      </c>
      <c r="L21" s="205" t="inlineStr">
        <is>
          <t>Direct</t>
        </is>
      </c>
      <c r="M21" s="205" t="inlineStr">
        <is>
          <t>Supply-side</t>
        </is>
      </c>
      <c r="N21" s="205" t="inlineStr">
        <is>
          <t>CHN</t>
        </is>
      </c>
      <c r="O21" s="205" t="inlineStr">
        <is>
          <t>national</t>
        </is>
      </c>
      <c r="P21" s="205" t="inlineStr">
        <is>
          <t>N/A</t>
        </is>
      </c>
      <c r="Q21" s="205" t="inlineStr">
        <is>
          <t>25/12/2025</t>
        </is>
      </c>
      <c r="R21" s="205" t="inlineStr">
        <is>
          <t>25/12/2025</t>
        </is>
      </c>
      <c r="S21" s="205" t="inlineStr">
        <is>
          <t>N/A</t>
        </is>
      </c>
      <c r="T21" s="205" t="inlineStr">
        <is>
          <t>N/A</t>
        </is>
      </c>
      <c r="U21" s="205" t="inlineStr">
        <is>
          <t>N/A</t>
        </is>
      </c>
      <c r="V21" s="205">
        <f>IF(R21="","In force",IF(R21="N/A","In force",IF(TODAY()&lt;DATE(VALUE(RIGHT(R21,4)),VALUE(MID(R21,4,2)),VALUE(LEFT(R21,2))),"Scheduled",IF(S21="","In force",IF(S21="N/A","In force",IF(TODAY()&lt;DATE(VALUE(RIGHT(S21,4)),VALUE(MID(S21,4,2)),VALUE(LEFT(S21,2))),"In force","Ended"))))))</f>
        <v/>
      </c>
      <c r="W21" s="205" t="inlineStr">
        <is>
          <t>Ministry of Ecology and Environment (Department of Climate Change); Ministry of Housing and Urban-Rural Development; National Energy Administration</t>
        </is>
      </c>
      <c r="X21" s="205" t="inlineStr">
        <is>
          <t>Medium-deep geothermal downhole heat exchange heating projects / Certified Emission Reductions (CCERs)</t>
        </is>
      </c>
      <c r="Y21" s="205" t="inlineStr">
        <is>
          <t>New</t>
        </is>
      </c>
      <c r="Z21" s="205" t="inlineStr">
        <is>
          <t>The objects defined and covered by this methodology are projects that use downhole heat exchange technology (extracting heat without extracting water) to develop medium-deep geothermal energy (200-4,000 m) for heating civil and industrial buildings on a metered and charged basis. Projects must use heat pump units and plate heat exchangers for thermal energy extraction, with primary and secondary heat supply distribution networks. It does not apply to shallow ground-source heat pumps, medium-deep hydrothermal extraction and reinjection, or additional geothermal wells for existing projects.</t>
        </is>
      </c>
      <c r="AA21" s="205" t="inlineStr">
        <is>
          <t>N/A</t>
        </is>
      </c>
      <c r="AB21" s="205" t="inlineStr">
        <is>
          <t>N/A</t>
        </is>
      </c>
      <c r="AC21" s="205" t="inlineStr">
        <is>
          <t>Enterprises (geothermal heating project owners or their authorised entities)</t>
        </is>
      </c>
      <c r="AD21" s="205" t="inlineStr">
        <is>
          <t>Owners of medium-deep geothermal downhole heat exchange heating technology application projects or their authorised legal entities. Multiple technology application projects within the same province (autonomous region or municipality) may be combined in a single application.</t>
        </is>
      </c>
      <c r="AE21" s="205" t="inlineStr">
        <is>
          <t>Registration, permitting and administration; Financing and investment; Abatement or prevention</t>
        </is>
      </c>
      <c r="AF21" s="205" t="inlineStr">
        <is>
          <t>Project owners define the project boundary and applicability conditions in accordance with the methodology, construct downhole heat exchange heating projects, prepare a Project Design Document and have it validated by a validation body; after project operation, parameters including heat supply, operation and maintenance electricity consumption and natural gas consumption are continuously monitored and accounted for; an emission reduction accounting report is prepared, verified by a verification body, and submitted for CCER issuance.</t>
        </is>
      </c>
      <c r="AG21" s="205" t="inlineStr">
        <is>
          <t>70.76</t>
        </is>
      </c>
      <c r="AH21" s="205" t="inlineStr">
        <is>
          <t>CNY/tCO2</t>
        </is>
      </c>
      <c r="AI21" s="205" t="inlineStr">
        <is>
          <t>No independent category-specific trading price data is available for geothermal-sector CCERs; the value shown is the 2025 national average CCER trading price of CNY 70.76/tCO2 (Source: Beijing Green Exchange).</t>
        </is>
      </c>
      <c r="AJ21" s="205" t="inlineStr">
        <is>
          <t>1) Must use downhole heat exchange technology to develop medium-deep geothermal energy for building heating on a metered and charged basis; 2) Must use heat pump units and plate heat exchangers to extract thermal energy, with primary and secondary heat supply distribution networks; 3) Where heat supply networks are shared with other heat sources, independent continuous monitoring systems must be in place; 4) The crediting period is a maximum of 10 years; 5) Monitoring data must be connected to the national carbon market management platform and uploaded every minute; 6) Additionality is exempted from demonstration.</t>
        </is>
      </c>
      <c r="AK21" s="205" t="inlineStr">
        <is>
          <t>Emission reductions = Emissions from a natural gas heating facility producing an equivalent quantity of heat - Project operation and maintenance electricity and fossil fuel consumption emissions - Heat pump unit refrigerant leakage emissions. The baseline scenario is that the project's heat supply is instead produced by an existing or planned natural gas heating facility. A total of 14 parameters are involved, of which 3 (project heat supply, operation and maintenance electricity consumption and natural gas consumption) require self-measurement by the enterprise.</t>
        </is>
      </c>
      <c r="AL21" s="205" t="inlineStr">
        <is>
          <t>N/A (only one calculation method prescribed)</t>
        </is>
      </c>
      <c r="AM21" s="205" t="inlineStr">
        <is>
          <t>Project owners earn carbon revenue through the issuance and sale of CCERs; based on typical demonstration project calculations, each million m2 of downhole heat exchange technology application area can generate CCER revenue of approximately CNY 1-1.5 million per year.</t>
        </is>
      </c>
      <c r="AN21" s="205" t="inlineStr">
        <is>
          <t>Project owners continuously monitor parameters including heat supply, operation and maintenance electricity consumption and natural gas consumption as prescribed by the methodology; monitoring data is uploaded every minute to the national carbon market management platform; metering devices must be within their valid calibration period and calibrated annually; all data must be retained for at least 10 years after the last tranche of emission reductions is registered.</t>
        </is>
      </c>
      <c r="AO21" s="205" t="inlineStr">
        <is>
          <t>Project owners providing false materials: fine of CNY 10,000-100,000, revocation of registration and a three-year ban on re-application; validation and verification bodies in breach: fine of CNY 50,000-200,000.</t>
        </is>
      </c>
      <c r="AP21" s="205" t="inlineStr">
        <is>
          <t>N/A (emission reductions depend on project scale and voluntary development conditions)</t>
        </is>
      </c>
      <c r="AQ21" s="205" t="inlineStr">
        <is>
          <t>N/A</t>
        </is>
      </c>
      <c r="AR21" s="205" t="inlineStr">
        <is>
          <t>D35</t>
        </is>
      </c>
      <c r="AS21" s="205" t="inlineStr">
        <is>
          <t>CO2</t>
        </is>
      </c>
      <c r="AT21" s="205" t="inlineStr">
        <is>
          <t>Positive</t>
        </is>
      </c>
      <c r="AU21" s="205" t="inlineStr">
        <is>
          <t>Renewable energy development; Energy security; Technological innovation; Pollution control</t>
        </is>
      </c>
      <c r="AV21" s="205" t="inlineStr">
        <is>
          <t>Notice on Issuing the Methodology for Voluntary GHG Emission Reduction Projects: Medium-Deep Geothermal Downhole Heat Exchange Heating Technology Application Project (CCER-01-003-V01) (HB Ban Qi Hou Han [2025] No. 493)</t>
        </is>
      </c>
      <c r="AW21" s="205" t="inlineStr">
        <is>
          <t>https://www.mee.gov.cn/xxgk2018/xxgk/xxgk06/202512/t20251226_1139063.html</t>
        </is>
      </c>
      <c r="AX21" s="205" t="inlineStr">
        <is>
          <t>https://www.cets.org.cn/ (National Carbon Market Information Network)</t>
        </is>
      </c>
    </row>
    <row r="22">
      <c r="A22" s="439" t="inlineStr">
        <is>
          <t>CHNVIISFTI01S000</t>
        </is>
      </c>
      <c r="B22" s="439" t="inlineStr">
        <is>
          <t>Instrument</t>
        </is>
      </c>
      <c r="C22" s="439" t="inlineStr">
        <is>
          <t>Voluntary information instrument</t>
        </is>
      </c>
      <c r="D22" s="439" t="inlineStr">
        <is>
          <t>Sustainable finance taxonomy</t>
        </is>
      </c>
      <c r="E22" s="439" t="inlineStr">
        <is>
          <t>Cross-sectoral</t>
        </is>
      </c>
      <c r="F22" s="439" t="inlineStr">
        <is>
          <t>N/A</t>
        </is>
      </c>
      <c r="G22" s="439" t="inlineStr">
        <is>
          <t>绿色金融支持项目目录</t>
        </is>
      </c>
      <c r="H22" s="439" t="inlineStr">
        <is>
          <t>Green Finance Endorsed Project Catalogue</t>
        </is>
      </c>
      <c r="I22" s="439" t="inlineStr">
        <is>
          <t>N/A</t>
        </is>
      </c>
      <c r="J22" s="439" t="inlineStr">
        <is>
          <t>The Green Finance Endorsed Project Catalogue is a green-finance-standard voluntary instrument issued by the People's Bank of China together with the financial regulatory authorities. By uniformly defining the scope and identification criteria of the projects supported by various green finance products, it provides a basis for the identification, recognition and information disclosure of green finance products such as green loans and green bonds, and guides financial resources toward the green and low-carbon field. The catalogue classifies projects by tier and category on the basis of project activities, covering energy conservation and carbon reduction, environmental protection, resource recycling, green and low-carbon energy transition, ecological protection, restoration and utilisation, green infrastructure upgrading, green services, green trade and green consumption, and specifies for each included project its defining conditions, national economic industry classification codes and greenhouse-gas emission-reduction contribution attribute tags. The catalogue can be traced back to the 2015 Green Bond Endorsed Project Catalogue (2015 Edition) (PBoC Announcement [2015] No. 39); it was revised in 2021 into the Green Bond Endorsed Project Catalogue (2021 Edition) (PBoC Yinfa [2021] No. 96, jointly issued by the PBoC, the NDRC and the CSRC, effective 1 July 2021); and in 2025, on the basis of the Green Low-Carbon Transition Industry Guidance Catalogue (2024 Edition) and the Green Bond Endorsed Project Catalogue (2021 Edition), it was revised into the Green Finance Endorsed Project Catalogue (2025 Edition) (PBoC Yinfa [2025] No. 132, jointly issued by the PBoC, the National Financial Regulatory Administration and the CSRC, effective 1 October 2025), uniformly applicable to all types of green finance products. Issuers and financial institutions refer to the catalogue to carry out green-project identification and information disclosure; participation is voluntary.</t>
        </is>
      </c>
      <c r="K22" s="439" t="inlineStr">
        <is>
          <t>Green economy</t>
        </is>
      </c>
      <c r="L22" s="439" t="inlineStr">
        <is>
          <t>Indirect</t>
        </is>
      </c>
      <c r="M22" s="439" t="inlineStr">
        <is>
          <t>environment</t>
        </is>
      </c>
      <c r="N22" s="439" t="inlineStr">
        <is>
          <t>CHN</t>
        </is>
      </c>
      <c r="O22" s="439" t="inlineStr">
        <is>
          <t>national</t>
        </is>
      </c>
      <c r="P22" s="439" t="inlineStr">
        <is>
          <t>N/A</t>
        </is>
      </c>
      <c r="Q22" s="439" t="inlineStr">
        <is>
          <t>22/12/2015</t>
        </is>
      </c>
      <c r="R22" s="439" t="inlineStr">
        <is>
          <t>22/12/2015</t>
        </is>
      </c>
      <c r="S22" s="439" t="inlineStr">
        <is>
          <t>N/A</t>
        </is>
      </c>
      <c r="T22" s="439" t="inlineStr">
        <is>
          <t>01/10/2025</t>
        </is>
      </c>
      <c r="U22" s="439" t="inlineStr">
        <is>
          <t>The catalogue can be traced back to the Green Bond Endorsed Project Catalogue (2015 Edition) (PBoC Announcement [2015] No. 39) of 22 December 2015, China's first green-bond definition and classification document. In 2021 it was revised into the Green Bond Endorsed Project Catalogue (2021 Edition) (Yinfa [2021] No. 96, jointly issued by the PBoC, the NDRC and the CSRC, effective 1 July 2021), unifying green-bond standards on the basis of the Green Industry Guidance Catalogue (2019 Edition). In 2025, on the basis of the Green Low-Carbon Transition Industry Guidance Catalogue (2024 Edition) and the Green Bond Endorsed Project Catalogue (2021 Edition), it was revised into the Green Finance Endorsed Project Catalogue (2025 Edition) (Yinfa [2025] No. 132, issued 27 June 2025, effective 1 October 2025), jointly issued by the PBoC, the National Financial Regulatory Administration and the CSRC, unifying the standards applicable to green loans, green bonds and other green finance products, with nine major fields and newly added national economic industry classification codes and greenhouse-gas emission-reduction contribution attribute tags.</t>
        </is>
      </c>
      <c r="V22" s="439">
        <f>IF(R22="","In force",IF(R22="N/A","In force",IF(TODAY()&lt;DATE(VALUE(RIGHT(R22,4)),VALUE(MID(R22,4,2)),VALUE(LEFT(R22,2))),"Scheduled",IF(S22="","In force",IF(S22="N/A","In force",IF(TODAY()&lt;DATE(VALUE(RIGHT(S22,4)),VALUE(MID(S22,4,2)),VALUE(LEFT(S22,2))),"In force","Ended"))))))</f>
        <v/>
      </c>
      <c r="W22" s="439" t="inlineStr">
        <is>
          <t>People's Bank of China, National Financial Regulatory Administration and China Securities Regulatory Commission (2025 Edition); People's Bank of China, National Development and Reform Commission and China Securities Regulatory Commission (Green Bond Catalogue 2021 Edition); People's Bank of China (Green Bond Catalogue 2015 Edition)</t>
        </is>
      </c>
      <c r="X22" s="439" t="inlineStr">
        <is>
          <t>Green finance products (green loans, green bonds, etc.)</t>
        </is>
      </c>
      <c r="Y22" s="439" t="inlineStr">
        <is>
          <t>N/A</t>
        </is>
      </c>
      <c r="Z22" s="439" t="inlineStr">
        <is>
          <t>This instrument is a green-finance-standard catalogue; the objects it defines are the various green finance products such as green loans and green bonds. By unifying the scope and identification criteria of the projects they support, it provides the basis for identifying, recognising and disclosing green finance products. The green and low-carbon projects supported by the catalogue cover eligible projects in fields such as energy conservation and carbon reduction, environmental protection, resource recycling, green energy, ecological protection and restoration, green infrastructure, green services, green trade and green consumption. It does not directly regulate physical emission assets.</t>
        </is>
      </c>
      <c r="AA22" s="439" t="inlineStr">
        <is>
          <t>N/A</t>
        </is>
      </c>
      <c r="AB22" s="439" t="inlineStr">
        <is>
          <t>N/A</t>
        </is>
      </c>
      <c r="AC22" s="439" t="inlineStr">
        <is>
          <t>Firms</t>
        </is>
      </c>
      <c r="AD22" s="439" t="inlineStr">
        <is>
          <t>Market entities such as green-bond issuers and green-loan financing entities, as well as financial institutions providing green finance products and services. Issuers and financial institutions refer to the catalogue to carry out green-project identification and information disclosure; participation is voluntary, with no mandatory obligations.</t>
        </is>
      </c>
      <c r="AE22" s="439" t="inlineStr">
        <is>
          <t>Financing and investment</t>
        </is>
      </c>
      <c r="AF22" s="439" t="inlineStr">
        <is>
          <t>The regulated activity governed by this instrument is the various green financing and investment activities directed toward green and low-carbon fields, covering the provision and allocation of green finance products such as green loans, green bonds, green investment and green insurance. By uniformly defining the scope and identification criteria of the projects supported by various green finance products, the catalogue steers financing and investment resources toward eligible green and low-carbon projects. Issuers and financial institutions refer to the catalogue to carry out green-project identification and information disclosure; participation is voluntary.</t>
        </is>
      </c>
      <c r="AG22" s="439" t="inlineStr">
        <is>
          <t>N/A</t>
        </is>
      </c>
      <c r="AH22" s="439" t="inlineStr">
        <is>
          <t>N/A</t>
        </is>
      </c>
      <c r="AI22" s="439" t="inlineStr">
        <is>
          <t>N/A</t>
        </is>
      </c>
      <c r="AJ22" s="439" t="inlineStr">
        <is>
          <t>1) The catalogue lists green-finance-supported projects by field, tier and category, specifying for each included project its defining conditions, national economic industry classification codes and greenhouse-gas emission-reduction contribution attribute tags; 2) the catalogue is uniformly applicable to all types of green finance products (it does not yet apply to listing and share issuance on the Shanghai, Shenzhen and Beijing stock exchanges or to NEEQ listing and share issuance); 3) issuers and financial institutions refer to the catalogue to carry out green-project identification and information disclosure, participation is voluntary, with no mandatory penalties; 4) the catalogue is well connected with the historical standards of green loans, green bonds and other products; 5) the catalogue is adjusted and revised in a timely manner.</t>
        </is>
      </c>
      <c r="AK22" s="439" t="inlineStr">
        <is>
          <t>N/A</t>
        </is>
      </c>
      <c r="AL22" s="439" t="inlineStr">
        <is>
          <t>N/A</t>
        </is>
      </c>
      <c r="AM22" s="439" t="inlineStr">
        <is>
          <t>Projects included in the catalogue may obtain funding support and market recognition from green finance products such as green loans and green bonds; the unified standard helps reduce identification costs, improve the management efficiency of green finance assets, and enhance the financing convenience of green projects.</t>
        </is>
      </c>
      <c r="AN22" s="439" t="inlineStr">
        <is>
          <t>Issuers and financial institutions carry out green-project identification on their own with reference to the catalogue and conduct information disclosure; relevant competent departments provide business norms and guidance in green finance product management in combination with the catalogue, with no mandatory compliance-monitoring penalties.</t>
        </is>
      </c>
      <c r="AO22" s="439" t="inlineStr">
        <is>
          <t>N/A (this instrument is a voluntary green-finance-standard catalogue and sets no sanctions for non-compliance)</t>
        </is>
      </c>
      <c r="AP22" s="439" t="inlineStr">
        <is>
          <t>N/A (this instrument is a green-finance-standard catalogue that indirectly supports emission reduction by unifying green-project identification standards and guiding funds toward green and low-carbon projects, and has no directly quantifiable greenhouse gas emission coverage)</t>
        </is>
      </c>
      <c r="AQ22" s="439" t="inlineStr">
        <is>
          <t>N/A (this is an indirect green-finance-standard instrument with no direct greenhouse gas emission coverage share)</t>
        </is>
      </c>
      <c r="AR22" s="439" t="inlineStr">
        <is>
          <t>K64</t>
        </is>
      </c>
      <c r="AS22" s="439" t="inlineStr">
        <is>
          <t>CO2; CH4; N2O</t>
        </is>
      </c>
      <c r="AT22" s="439" t="inlineStr">
        <is>
          <t>Positive</t>
        </is>
      </c>
      <c r="AU22" s="439" t="inlineStr">
        <is>
          <t>Industrial development; Pollution control; Resource conservation; Circular economy; Ecological protection</t>
        </is>
      </c>
      <c r="AV22" s="439" t="inlineStr">
        <is>
          <t>Notice of the People's Bank of China, the National Financial Regulatory Administration and the China Securities Regulatory Commission on Issuing the Green Finance Endorsed Project Catalogue (2025 Edition) (Yinfa [2025] No. 132)</t>
        </is>
      </c>
      <c r="AW22" s="439" t="inlineStr">
        <is>
          <t>https://www.gov.cn/zhengce/zhengceku/202507/content_7032004.htm</t>
        </is>
      </c>
      <c r="AX22" s="439" t="inlineStr">
        <is>
          <t>https://www.gov.cn/zhengce/zhengceku/2021-04/22/content_5601284.htm; https://www.pbc.gov.cn/tiaofasi/144941/3581332/3588085/index.html</t>
        </is>
      </c>
    </row>
    <row r="23">
      <c r="A23" s="439" t="inlineStr">
        <is>
          <t>CHNVIIVPGI01S000</t>
        </is>
      </c>
      <c r="B23" s="439" t="inlineStr">
        <is>
          <t>Instrument</t>
        </is>
      </c>
      <c r="C23" s="439" t="inlineStr">
        <is>
          <t>Voluntary information instrument</t>
        </is>
      </c>
      <c r="D23" s="439" t="inlineStr">
        <is>
          <t>Voluntary procurement guidance</t>
        </is>
      </c>
      <c r="E23" s="439" t="inlineStr">
        <is>
          <t>Cross-sectoral</t>
        </is>
      </c>
      <c r="F23" s="439" t="inlineStr">
        <is>
          <t>N/A</t>
        </is>
      </c>
      <c r="G23" s="439" t="inlineStr">
        <is>
          <t>企业绿色采购指南</t>
        </is>
      </c>
      <c r="H23" s="439" t="inlineStr">
        <is>
          <t>Enterprise Green Procurement Guide</t>
        </is>
      </c>
      <c r="I23" s="439" t="inlineStr">
        <is>
          <t>N/A</t>
        </is>
      </c>
      <c r="J23" s="439" t="inlineStr">
        <is>
          <t>The Enterprise Green Procurement Guide (Trial) was jointly issued by the Ministry of Commerce, the Ministry of Environmental Protection (now the Ministry of Ecology and Environment) and the Ministry of Industry and Information Technology. It is China's first national-level voluntary information instrument guiding enterprises to adopt green procurement and green supply chain management, aimed at steering enterprises to integrate environmental protection and resource conservation into the full procurement decision-making process and promoting green supply chain development. The Guide comprises six chapters and thirty articles, covering procurement principles, identification of green products and suppliers, procurement process management and government guidance. Chapter I (General Principles) sets out three overarching principles — balancing economic and environmental benefits, building green supply chains, and combining enterprise initiative with government guidance — and requires enterprises to establish green procurement plans. Chapter II defines four criteria for green products: products designed using green concepts, produced through cleaner production, involving low consumption and low emissions during use, and recyclable after disposal. Chapter III establishes a green supplier screening mechanism with nine preferential procurement criteria (including environmental credit rating, cleaner production audit, ISO 14001/ISO 50001 certification) and nine exclusionary criteria (including environmental criminal records, major pollution incidents, and failure to meet emission standards). Chapter IV sets out green procurement and supplier management requirements, including the setting of green weights in tender documents and the introduction of positive incentive mechanisms such as price preferences or volume incentives. Chapter V defines government departments' guiding responsibilities, including publishing green product lists and establishing supplier environmental credit information platforms and green procurement information service platforms. Enterprise participation is voluntary, with no mandatory compliance obligations or penalties.</t>
        </is>
      </c>
      <c r="K23" s="439" t="inlineStr">
        <is>
          <t>Green consumption</t>
        </is>
      </c>
      <c r="L23" s="439" t="inlineStr">
        <is>
          <t>Direct</t>
        </is>
      </c>
      <c r="M23" s="439" t="inlineStr">
        <is>
          <t>environment</t>
        </is>
      </c>
      <c r="N23" s="439" t="inlineStr">
        <is>
          <t>CHN</t>
        </is>
      </c>
      <c r="O23" s="439" t="inlineStr">
        <is>
          <t>national</t>
        </is>
      </c>
      <c r="P23" s="439" t="inlineStr">
        <is>
          <t>N/A</t>
        </is>
      </c>
      <c r="Q23" s="439" t="inlineStr">
        <is>
          <t>22/12/2014</t>
        </is>
      </c>
      <c r="R23" s="439" t="inlineStr">
        <is>
          <t>01/01/2015</t>
        </is>
      </c>
      <c r="S23" s="439" t="inlineStr">
        <is>
          <t>N/A</t>
        </is>
      </c>
      <c r="T23" s="439" t="inlineStr">
        <is>
          <t>N/A</t>
        </is>
      </c>
      <c r="U23" s="439" t="inlineStr">
        <is>
          <t>N/A</t>
        </is>
      </c>
      <c r="V23" s="439">
        <f>IF(R23="","In force",IF(R23="N/A","In force",IF(TODAY()&lt;DATE(VALUE(RIGHT(R23,4)),VALUE(MID(R23,4,2)),VALUE(LEFT(R23,2))),"Scheduled",IF(S23="","In force",IF(S23="N/A","In force",IF(TODAY()&lt;DATE(VALUE(RIGHT(S23,4)),VALUE(MID(S23,4,2)),VALUE(LEFT(S23,2))),"In force","Ended"))))))</f>
        <v/>
      </c>
      <c r="W23" s="439" t="inlineStr">
        <is>
          <t>Ministry of Commerce (Department of Circulation Development); Ministry of Environmental Protection (now Ministry of Ecology and Environment); Ministry of Industry and Information Technology</t>
        </is>
      </c>
      <c r="X23" s="439" t="inlineStr">
        <is>
          <t>Goods and services procured by enterprises (green procurement)</t>
        </is>
      </c>
      <c r="Y23" s="439" t="inlineStr">
        <is>
          <t>N/A</t>
        </is>
      </c>
      <c r="Z23" s="439" t="inlineStr">
        <is>
          <t>The object defined and covered by this instrument is the various raw materials, products and services procured by enterprises. Through setting green product and green supplier standards, the Guide steers enterprises to incorporate environmental performance into procurement decision-making, focusing on the full life-cycle environmental impact of products including green design concepts at the design stage, cleaner production levels at the manufacturing stage, energy consumption and pollutant emissions during the use stage, and recycling and treatment after disposal. The Guide is advisory and voluntary in nature and does not directly regulate physical emission assets.</t>
        </is>
      </c>
      <c r="AA23" s="439" t="inlineStr">
        <is>
          <t>N/A</t>
        </is>
      </c>
      <c r="AB23" s="439" t="inlineStr">
        <is>
          <t>N/A</t>
        </is>
      </c>
      <c r="AC23" s="439" t="inlineStr">
        <is>
          <t>Firms</t>
        </is>
      </c>
      <c r="AD23" s="439" t="inlineStr">
        <is>
          <t>All enterprises engaged in the procurement of raw materials, products and services, including but not limited to manufacturing enterprises, distribution enterprises and large purchasing enterprises. Enterprises may voluntarily refer to the Guide to establish green procurement systems, set green procurement targets and supplier screening criteria, and incorporate environmental performance into procurement evaluation. Participation is voluntary, with no mandatory compliance obligations or penalties.</t>
        </is>
      </c>
      <c r="AE23" s="439" t="inlineStr">
        <is>
          <t>Consumption and use</t>
        </is>
      </c>
      <c r="AF23" s="439" t="inlineStr">
        <is>
          <t>The activity guided and regulated by this instrument is enterprises' procurement and consumption, covering the procurement of raw materials, products and services, as well as corresponding supplier screening and management. Through setting green supplier standards and green product recognition criteria, the Guide steers enterprises to systematically incorporate environmental protection and greenhouse gas emission reduction considerations into procurement decisions, giving priority to products and services meeting green standards and to suppliers with good environmental credit, thereby building green supply chain management systems. The Guide is advisory and voluntary in nature, adopted by enterprises on a voluntary basis.</t>
        </is>
      </c>
      <c r="AG23" s="439" t="inlineStr">
        <is>
          <t>N/A</t>
        </is>
      </c>
      <c r="AH23" s="439" t="inlineStr">
        <is>
          <t>N/A</t>
        </is>
      </c>
      <c r="AI23" s="439" t="inlineStr">
        <is>
          <t>N/A</t>
        </is>
      </c>
      <c r="AJ23" s="439" t="inlineStr">
        <is>
          <t>1) Enterprise green procurement shall follow the three principles of balancing economic and environmental benefits, building green supply chains, and combining enterprise initiative with government guidance; 2) Enterprises shall establish green procurement plans specifying green procurement targets, supplier screening criteria and performance evaluation mechanisms; 3) Priority shall be given to products meeting green product standards (products designed using green concepts, produced through cleaner production, involving low consumption and low emissions during use, and recyclable after disposal); 4) Suppliers shall be screened against the nine preferential criteria and nine exclusionary criteria, and products on the eliminated or prohibited list shall not be procured; 5) Green weights may be set in tender documents, and suppliers meeting green standards may receive price preferences or volume incentives; 6) Participation is voluntary, with no mandatory compliance obligations or penalties.</t>
        </is>
      </c>
      <c r="AK23" s="439" t="inlineStr">
        <is>
          <t>N/A</t>
        </is>
      </c>
      <c r="AL23" s="439" t="inlineStr">
        <is>
          <t>N/A</t>
        </is>
      </c>
      <c r="AM23" s="439" t="inlineStr">
        <is>
          <t>Enterprises adopting green procurement may gain market recognition and competitive advantage, and may be prioritised for inclusion in green procurement typical cases and best practice promotion published by government departments; links with green finance and government procurement incentive policies — enterprises practising green procurement may obtain financing convenience and government procurement preferences; government-established green product lists and supplier environmental credit information platforms help reduce the information search costs of green procurement.</t>
        </is>
      </c>
      <c r="AN23" s="439" t="inlineStr">
        <is>
          <t>Enterprises carry out green procurement management and supplier environmental performance evaluation on their own with reference to the Guide, and voluntarily disclose green procurement information; government departments track enterprise green procurement practices through industry surveys and information platforms, with no mandatory compliance monitoring requirements.</t>
        </is>
      </c>
      <c r="AO23" s="439" t="inlineStr">
        <is>
          <t>N/A (voluntary guidance; enterprises adopt the Guide voluntarily, with no mandatory compliance obligations or penalties for non-compliance)</t>
        </is>
      </c>
      <c r="AP23" s="439" t="inlineStr">
        <is>
          <t>N/A (this instrument is a voluntary information tool; it indirectly reduces emissions by guiding enterprises to voluntarily adopt green procurement practices, and has no directly quantifiable emission coverage)</t>
        </is>
      </c>
      <c r="AQ23" s="439" t="inlineStr">
        <is>
          <t>N/A (this instrument is an indirect voluntary tool with no direct GHG emission coverage share)</t>
        </is>
      </c>
      <c r="AR23" s="439" t="inlineStr">
        <is>
          <t>C10; C11; C12; C13; C14; C15; C16; C17; C18; C19; C20; C21; C22; C23; C24; C25; C26; C27; C28; C29; C30; C31; C32; C33</t>
        </is>
      </c>
      <c r="AS23" s="439" t="inlineStr">
        <is>
          <t>CO2; CH4; N2O</t>
        </is>
      </c>
      <c r="AT23" s="439" t="inlineStr">
        <is>
          <t>Positive</t>
        </is>
      </c>
      <c r="AU23" s="439" t="inlineStr">
        <is>
          <t>Industrial development; Pollution control; Resource conservation; Circular economy</t>
        </is>
      </c>
      <c r="AV23" s="439" t="inlineStr">
        <is>
          <t>Notice of the Ministry of Commerce, the Ministry of Environmental Protection and the Ministry of Industry and Information Technology on Printing and Distributing the Enterprise Green Procurement Guide (Trial) (Shang Liu Tong Han [2014] No. 973)</t>
        </is>
      </c>
      <c r="AW23" s="439" t="inlineStr">
        <is>
          <t>https://www.mee.gov.cn/gkml/hbb/gwy/201412/t20141226_293493.htm</t>
        </is>
      </c>
      <c r="AX23" s="439" t="inlineStr">
        <is>
          <t>https://policy.mofcom.gov.cn/claw/clawContent.shtml?id=6413</t>
        </is>
      </c>
    </row>
    <row r="24">
      <c r="A24" s="439" t="inlineStr">
        <is>
          <t>CHNVIIVCNI01S000</t>
        </is>
      </c>
      <c r="B24" s="439" t="inlineStr">
        <is>
          <t>Instrument</t>
        </is>
      </c>
      <c r="C24" s="439" t="inlineStr">
        <is>
          <t>Voluntary information instrument</t>
        </is>
      </c>
      <c r="D24" s="439" t="inlineStr">
        <is>
          <t>Voluntary carbon neutrality methodology</t>
        </is>
      </c>
      <c r="E24" s="439" t="inlineStr">
        <is>
          <t>Cross-sectoral</t>
        </is>
      </c>
      <c r="F24" s="439" t="inlineStr">
        <is>
          <t>N/A</t>
        </is>
      </c>
      <c r="G24" s="439" t="inlineStr">
        <is>
          <t>大型活动碳中和实施指南</t>
        </is>
      </c>
      <c r="H24" s="439" t="inlineStr">
        <is>
          <t>Implementation Guide for Carbon Neutrality of Large-Scale Events</t>
        </is>
      </c>
      <c r="I24" s="439" t="inlineStr">
        <is>
          <t>N/A</t>
        </is>
      </c>
      <c r="J24" s="439" t="inlineStr">
        <is>
          <t>The Implementation Guide for Carbon Neutrality of Large-Scale  Events (Trial), issued by the Ministry of Ecology and Environment,  is a voluntary information instrument that provides a standardised  methodology for large-scale event organisers to voluntarily  achieve carbon neutrality. It aims to encourage all types of  large-scale events to achieve net-zero greenhouse gas emissions  through three steps: accounting, reduction and offsetting. The  Guide applies to all types of large-scale events including  performances, sports events, conferences, exhibitions and  celebrations, covering the full life-cycle greenhouse gas  emissions during the preparation, holding and wrap-up phases. The  Guide establishes a three-step framework of account  emissions - implement reductions - purchase offsets:  (1) Accounting: define the accounting boundary and emission  sources, compile a GHG emission inventory; (2) Reduction: reduce  the event's own emissions through measures such as green venues,  green transport, green accommodation, green catering, paperless  office and waste sorting; (3) Offsetting: preferentially use  nationally or provincially recognised carbon credits for  offsetting, including national carbon emission trading allowances,  CCERs, provincial carbon-inclusive emission reductions and CDM  Chinese project emission reductions. Event organisers completing  the above steps may declare the event carbon-neutral in accordance  with the Guide. The Guide is voluntary in nature and imposes no  mandatory compliance obligations or penalties.</t>
        </is>
      </c>
      <c r="K24" s="439" t="inlineStr">
        <is>
          <t>Climate change mitigation</t>
        </is>
      </c>
      <c r="L24" s="439" t="inlineStr">
        <is>
          <t>Direct</t>
        </is>
      </c>
      <c r="M24" s="439" t="inlineStr">
        <is>
          <t>environment</t>
        </is>
      </c>
      <c r="N24" s="439" t="inlineStr">
        <is>
          <t>CHN</t>
        </is>
      </c>
      <c r="O24" s="439" t="inlineStr">
        <is>
          <t>national</t>
        </is>
      </c>
      <c r="P24" s="439" t="inlineStr">
        <is>
          <t>N/A</t>
        </is>
      </c>
      <c r="Q24" s="439" t="inlineStr">
        <is>
          <t>29/05/2019</t>
        </is>
      </c>
      <c r="R24" s="439" t="inlineStr">
        <is>
          <t>29/05/2019</t>
        </is>
      </c>
      <c r="S24" s="439" t="inlineStr">
        <is>
          <t>N/A</t>
        </is>
      </c>
      <c r="T24" s="439" t="inlineStr">
        <is>
          <t>N/A</t>
        </is>
      </c>
      <c r="U24" s="439" t="inlineStr">
        <is>
          <t>N/A</t>
        </is>
      </c>
      <c r="V24" s="439">
        <f>IF(R24="","In force",IF(R24="N/A","In force",IF(TODAY()&lt;DATE(VALUE(RIGHT(R24,4)),VALUE(MID(R24,4,2)),VALUE(LEFT(R24,2))),"Scheduled",IF(S24="","In force",IF(S24="N/A","In force",IF(TODAY()&lt;DATE(VALUE(RIGHT(S24,4)),VALUE(MID(S24,4,2)),VALUE(LEFT(S24,2))),"In force","Ended"))))))</f>
        <v/>
      </c>
      <c r="W24" s="439" t="inlineStr">
        <is>
          <t>Ministry of Ecology and Environment (Department of Climate Change)</t>
        </is>
      </c>
      <c r="X24" s="439" t="inlineStr">
        <is>
          <t>Large-scale events (performances, sports events, conferences, exhibitions, celebrations, etc.)</t>
        </is>
      </c>
      <c r="Y24" s="439" t="inlineStr">
        <is>
          <t>N/A</t>
        </is>
      </c>
      <c r="Z24" s="439" t="inlineStr">
        <is>
          <t>The objects defined and covered by this instrument are all types  of large-scale events held within China, including but not limited  to sports events, artistic performances, large-scale conferences,  exhibitions, festivals and celebrations. The Guide covers the  full life-cycle greenhouse gas emission sources during the  preparation, holding and wrap-up phases of an event, including  emissions from fossil fuel combustion, net purchased electricity/ heat, transport, accommodation and catering, embodied emissions  of event consumables, and waste treatment emissions.</t>
        </is>
      </c>
      <c r="AA24" s="439" t="inlineStr">
        <is>
          <t>N/A</t>
        </is>
      </c>
      <c r="AB24" s="439" t="inlineStr">
        <is>
          <t>N/A</t>
        </is>
      </c>
      <c r="AC24" s="439" t="inlineStr">
        <is>
          <t>Enterprises / Organisations</t>
        </is>
      </c>
      <c r="AD24" s="439" t="inlineStr">
        <is>
          <t>The hosting entities, organising entities and organisers of all  types of large-scale events. Event organisers may voluntarily  conduct carbon emission accounting, reduction and offsetting  and declare carbon neutrality in accordance with the Guide;  participation is voluntary and imposes no mandatory compliance  obligations.</t>
        </is>
      </c>
      <c r="AE24" s="439" t="inlineStr">
        <is>
          <t>Consumption (use, ownership or capital formation)</t>
        </is>
      </c>
      <c r="AF24" s="439" t="inlineStr">
        <is>
          <t>The regulated activity guided and governed by this instrument is  the organisation, holding and consumption process of large-scale  events. Through the three-step framework of accounting, reduction  and offsetting, the Guide leads event organisers to account for  greenhouse gas emissions during the preparation, holding and  wrap-up phases, to adopt measures such as green venues, green  transport and green catering to reduce the event's own emissions,  and to offset residual emissions by purchasing recognised carbon  credits to achieve carbon neutrality for the event. Participation  is voluntary.</t>
        </is>
      </c>
      <c r="AG24" s="439" t="inlineStr">
        <is>
          <t>N/A</t>
        </is>
      </c>
      <c r="AH24" s="439" t="inlineStr">
        <is>
          <t>N/A</t>
        </is>
      </c>
      <c r="AI24" s="439" t="inlineStr">
        <is>
          <t>N/A</t>
        </is>
      </c>
      <c r="AJ24" s="439" t="inlineStr">
        <is>
          <t>1) The implementation of carbon neutrality for large-scale events  should follow the three-step framework of accounting, reduction  and offsetting; 2) The accounting boundary should cover direct  and indirect greenhouse gas emissions during the preparation,  holding and wrap-up phases of the event; 3) Event organisers  should first reduce the event's own emissions through reduction  measures, and then offset the residual emissions that cannot be  reduced through carbon offsetting; 4) Carbon offset credits  should comply with the eligible types and criteria specified in  the Guide (national carbon emission trading allowances, CCERs,  provincial carbon-inclusive emission reductions, etc.); 5) Event  organisers are encouraged to commission third-party bodies to  conduct independent assessment or verification of the carbon  neutrality implementation process and results, and to publicly  disclose relevant information; 6) The Guide is voluntary in  nature and imposes no mandatory compliance obligations or  penalties.</t>
        </is>
      </c>
      <c r="AK24" s="439" t="inlineStr">
        <is>
          <t>N/A</t>
        </is>
      </c>
      <c r="AL24" s="439" t="inlineStr">
        <is>
          <t>N/A</t>
        </is>
      </c>
      <c r="AM24" s="439" t="inlineStr">
        <is>
          <t>Event organisers achieving carbon neutrality may declare the  event carbon-neutral in accordance with the Guide, enhancing the  event's green brand image and social influence; some localities  provide publicity and recognition for large-scale events that  have achieved carbon neutrality.</t>
        </is>
      </c>
      <c r="AN24" s="439" t="inlineStr">
        <is>
          <t>Event organisers carry out carbon emission accounting and  implement emission-reduction and offsetting measures on their own;  they are encouraged to commission third-party bodies to conduct  independent assessment and verification of the carbon neutrality  implementation process and results, but this is not a mandatory  requirement.</t>
        </is>
      </c>
      <c r="AO24" s="439" t="inlineStr">
        <is>
          <t>N/A (this instrument is a voluntary carbon neutrality methodology  guide; no sanctions for non-compliance apply)</t>
        </is>
      </c>
      <c r="AP24" s="439" t="inlineStr">
        <is>
          <t>N/A (this instrument is a voluntary carbon neutrality methodology  instrument; carbon emission coverage depends on the scale and  extent of voluntary adoption by event organisers, and has no  directly quantifiable fixed coverage)</t>
        </is>
      </c>
      <c r="AQ24" s="439" t="inlineStr">
        <is>
          <t>N/A (this instrument is voluntary; carbon emission coverage share  depends on voluntary adoption)</t>
        </is>
      </c>
      <c r="AR24" s="439" t="inlineStr">
        <is>
          <t>R93; S94</t>
        </is>
      </c>
      <c r="AS24" s="439" t="inlineStr">
        <is>
          <t>CO2; CH4; N2O</t>
        </is>
      </c>
      <c r="AT24" s="439" t="inlineStr">
        <is>
          <t>Positive</t>
        </is>
      </c>
      <c r="AU24" s="439" t="inlineStr">
        <is>
          <t>Public health; Industrial development; Pollution control</t>
        </is>
      </c>
      <c r="AV24" s="439" t="inlineStr">
        <is>
          <t>Announcement on Issuing the Implementation Guide for Carbon  Neutrality of Large-Scale Events (Trial) (MEE Announcement 2019  No. 19)</t>
        </is>
      </c>
      <c r="AW24" s="439" t="inlineStr">
        <is>
          <t>https://www.mee.gov.cn/xxgk2018/xxgk/xxgk01/201906/t20190617_706706.html</t>
        </is>
      </c>
      <c r="AX24" s="439" t="inlineStr">
        <is>
          <t>https://www.gov.cn/gongbao/content/2019/content_5430516.htm</t>
        </is>
      </c>
    </row>
    <row r="25">
      <c r="A25" s="439" t="inlineStr">
        <is>
          <t>CHNVIIVIDI01S000</t>
        </is>
      </c>
      <c r="B25" s="439" t="inlineStr">
        <is>
          <t>Instrument</t>
        </is>
      </c>
      <c r="C25" s="439" t="inlineStr">
        <is>
          <t>Voluntary information instrument</t>
        </is>
      </c>
      <c r="D25" s="439" t="inlineStr">
        <is>
          <t>Voluntary information disclosure</t>
        </is>
      </c>
      <c r="E25" s="439" t="inlineStr">
        <is>
          <t>Cross-sectoral</t>
        </is>
      </c>
      <c r="F25" s="439" t="inlineStr">
        <is>
          <t>N/A</t>
        </is>
      </c>
      <c r="G25" s="439" t="inlineStr">
        <is>
          <t>企业可持续披露准则</t>
        </is>
      </c>
      <c r="H25" s="439" t="inlineStr">
        <is>
          <t>Corporate Sustainability Disclosure Standards</t>
        </is>
      </c>
      <c r="I25" s="439" t="inlineStr">
        <is>
          <t>N/A</t>
        </is>
      </c>
      <c r="J25" s="439" t="inlineStr">
        <is>
          <t>The Corporate Sustainability Disclosure Standards are a unified sustainability disclosure standards system jointly formulated and issued by the Ministry of Finance together with nine departments — the Ministry of Foreign Affairs, the National Development and Reform Commission, the Ministry of Industry and Information Technology, the Ministry of Ecology and Environment, the Ministry of Commerce, the People's Bank of China, the State-owned Assets Supervision and Administration Commission of the State Council, the National Financial Regulatory Administration, and the China Securities Regulatory Commission — aimed at establishing national unified sustainability disclosure baselines, providing enterprises with standardised sustainability information disclosure methodology and content specifications, and enhancing the comparability and decision-usefulness of disclosed information. The standards system consists of three tiers: Basic Standards, Specific Standards and Application Guidance. The Corporate Sustainability Disclosure Standards — Basic Standards (Trial) (Cai Kuai [2024] No. 17) is the first document of the system, comprising six chapters and 31 articles, setting out the fundamental concepts, principles, methods and general common requirements for sustainability information disclosure. The Standards draw on the useful experience of the ISSB's IFRS S1 while taking account of China's national circumstances, and construct the disclosure framework around four core elements: governance, strategy, risk and opportunity management, and metrics and targets. The system-building targets are to issue the Basic Standards and climate-related disclosure standards with application guidance by 2027, and to substantially complete the national unified sustainability disclosure standards system by 2030. The implementation strategy is phased: from listed companies to unlisted companies, from large enterprises to small and medium-sized enterprises, from qualitative requirements to quantitative requirements, and from voluntary disclosure to mandatory disclosure. At the current stage, enterprises implement the standards voluntarily; there are no mandatory compliance obligations or penalties.</t>
        </is>
      </c>
      <c r="K25" s="439" t="inlineStr">
        <is>
          <t>Information disclosure</t>
        </is>
      </c>
      <c r="L25" s="439" t="inlineStr">
        <is>
          <t>Indirect</t>
        </is>
      </c>
      <c r="M25" s="439" t="inlineStr">
        <is>
          <t>environment</t>
        </is>
      </c>
      <c r="N25" s="439" t="inlineStr">
        <is>
          <t>CHN</t>
        </is>
      </c>
      <c r="O25" s="439" t="inlineStr">
        <is>
          <t>national</t>
        </is>
      </c>
      <c r="P25" s="439" t="inlineStr">
        <is>
          <t>N/A</t>
        </is>
      </c>
      <c r="Q25" s="439" t="inlineStr">
        <is>
          <t>20/11/2024</t>
        </is>
      </c>
      <c r="R25" s="439" t="inlineStr">
        <is>
          <t>17/12/2024</t>
        </is>
      </c>
      <c r="S25" s="439" t="inlineStr">
        <is>
          <t>N/A</t>
        </is>
      </c>
      <c r="T25" s="439" t="inlineStr">
        <is>
          <t>19/12/2025</t>
        </is>
      </c>
      <c r="U25" s="439" t="inlineStr">
        <is>
          <t>On 19 December 2025, the Ministry of Finance, together with nine departments — the Ministry of Ecology and Environment, the Ministry of Foreign Affairs, the National Development and Reform Commission, the Ministry of Industry and Information Technology, the Ministry of Commerce, the People's Bank of China, the State-owned Assets Supervision and Administration Commission of the State Council, the National Financial Regulatory Administration, and the China Securities Regulatory Commission — jointly issued the Corporate Sustainability Disclosure Standards No. 1 — Climate (Trial) (Cai Kuai [2025] No. 34), the first specific standard of the standards system, regulating enterprise disclosure of climate-related risks, opportunities and impacts. It covers core disclosure requirements including identification and assessment of climate-related risks and opportunities, transition planning and climate resilience, and greenhouse gas emissions. The Standard is broadly aligned with the ISSB's IFRS S2 Climate-related Disclosures and is implemented voluntarily by enterprises.</t>
        </is>
      </c>
      <c r="V25" s="439">
        <f>IF(R25="","In force",IF(R25="N/A","In force",IF(TODAY()&lt;DATE(VALUE(RIGHT(R25,4)),VALUE(MID(R25,4,2)),VALUE(LEFT(R25,2))),"Scheduled",IF(S25="","In force",IF(S25="N/A","In force",IF(TODAY()&lt;DATE(VALUE(RIGHT(S25,4)),VALUE(MID(S25,4,2)),VALUE(LEFT(S25,2))),"In force","Ended"))))))</f>
        <v/>
      </c>
      <c r="W25" s="439" t="inlineStr">
        <is>
          <t>Ministry of Finance (Accounting Regulatory Department, lead); Ministry of Foreign Affairs; National Development and Reform Commission; Ministry of Industry and Information Technology; Ministry of Ecology and Environment; Ministry of Commerce; People's Bank of China; State-owned Assets Supervision and Administration Commission of the State Council; National Financial Regulatory Administration; China Securities Regulatory Commission</t>
        </is>
      </c>
      <c r="X25" s="439" t="inlineStr">
        <is>
          <t>Sustainability/ESG information (disclosure object)</t>
        </is>
      </c>
      <c r="Y25" s="439" t="inlineStr">
        <is>
          <t>N/A</t>
        </is>
      </c>
      <c r="Z25" s="439" t="inlineStr">
        <is>
          <t>The objects defined and covered by this instrument are the sustainability risk and opportunity-related information involved in corporate sustainability disclosure, covering the four core disclosure elements of governance, strategy, risk and opportunity management, and metrics and targets. The sustainability information disclosed by enterprises should cover sustainability risks and opportunities within their value chain, including environmental topics (climate, pollution, water resources, biodiversity, circular economy), social topics (employee rights, consumer protection, community relations, rural revitalisation), and governance topics (business conduct).</t>
        </is>
      </c>
      <c r="AA25" s="439" t="inlineStr">
        <is>
          <t>N/A</t>
        </is>
      </c>
      <c r="AB25" s="439" t="inlineStr">
        <is>
          <t>N/A</t>
        </is>
      </c>
      <c r="AC25" s="439" t="inlineStr">
        <is>
          <t>Firms</t>
        </is>
      </c>
      <c r="AD25" s="439" t="inlineStr">
        <is>
          <t>Enterprises registered within the territory of the People's Republic of China. At the current stage, enterprises voluntarily refer to the Standards for sustainability information disclosure; the scope will be phased to listed companies, unlisted companies, large enterprises, and small and medium-sized enterprises. The Standards impose no mandatory compliance obligations or administrative penalties; enterprises may independently decide whether to apply them, the extent of application and the timeline for application.</t>
        </is>
      </c>
      <c r="AE25" s="439" t="inlineStr">
        <is>
          <t>Registration, licensing or other administrative tasks</t>
        </is>
      </c>
      <c r="AF25" s="439" t="inlineStr">
        <is>
          <t>The activity regulated and guided by this instrument is the full process by which enterprises conduct sustainability information disclosure with reference to the unified standards framework, including: identifying and assessing sustainability risks and opportunities; determining the disclosure scope and boundary; preparing sustainability information reports in accordance with the four core elements of governance, strategy, risk and opportunity management, and metrics and targets; ensuring information meets the quality requirements of reliability, relevance, comparability, verifiability, understandability and timeliness; connecting sustainability information with financial statement information; and publicly disclosing the information through annual reports, sustainability reports or dedicated environmental information reports. Participation is voluntary.</t>
        </is>
      </c>
      <c r="AG25" s="439" t="inlineStr">
        <is>
          <t>N/A</t>
        </is>
      </c>
      <c r="AH25" s="439" t="inlineStr">
        <is>
          <t>N/A</t>
        </is>
      </c>
      <c r="AI25" s="439" t="inlineStr">
        <is>
          <t>N/A</t>
        </is>
      </c>
      <c r="AJ25" s="439" t="inlineStr">
        <is>
          <t>1) Disclosed information must cover the four core elements: governance (the governance structure for sustainability risks and opportunities), strategy (the financial impact of sustainability risks and opportunities on the enterprise and the resilience of its strategy), risk and opportunity management (the processes for identifying, assessing, prioritising and monitoring), and metrics and targets (quantifiable sustainability-related performance indicators and progress); 2) Disclosed information must meet the six information quality requirements of reliability, relevance, comparability, verifiability, understandability and timeliness; 3) Enterprises must disclose the current and anticipated financial effects of sustainability risks and opportunities, and the resilience of their strategy and business model to sustainability risks; 4) Disclosure should cover material sustainability risks and opportunities within the value chain; 5) Enterprises should describe the relationship and connected information between the sustainability information report and the financial statement report; 6) At the current stage, enterprises implement the standards voluntarily; there are no mandatory compliance obligations or penalties.</t>
        </is>
      </c>
      <c r="AK25" s="439" t="inlineStr">
        <is>
          <t>N/A</t>
        </is>
      </c>
      <c r="AL25" s="439" t="inlineStr">
        <is>
          <t>N/A</t>
        </is>
      </c>
      <c r="AM25" s="439" t="inlineStr">
        <is>
          <t>Enterprises that adopt the Standards for sustainability information disclosure can improve the quality and international comparability of their disclosed information, gaining the trust of investors, creditors and other stakeholders; high-quality sustainability information disclosure helps enterprises obtain green finance product support and ESG investment; the Standards are broadly aligned with the ISSB's IFRS S1, helping enterprises respond to international sustainability information disclosure requirements and cross-border capital flow needs.</t>
        </is>
      </c>
      <c r="AN25" s="439" t="inlineStr">
        <is>
          <t>At the current voluntary implementation stage, there are no mandatory compliance monitoring requirements. The Ministry of Finance, together with relevant departments, will track and assess the implementation of the Standards and adjust the implementation scope and mandatory requirements in due course. Sustainability information voluntarily disclosed by enterprises may be subject to assurance services by third-party institutions.</t>
        </is>
      </c>
      <c r="AO25" s="439" t="inlineStr">
        <is>
          <t>N/A (voluntary disclosure standards; no non-compliance sanctions. At the current stage, enterprises implement the standards voluntarily; there are no mandatory compliance obligations or penalties.)</t>
        </is>
      </c>
      <c r="AP25" s="439" t="inlineStr">
        <is>
          <t>N/A (this instrument is a voluntary disclosure standards framework; the amount of GHG emissions covered depends on the number of enterprises voluntarily adopting the standards for climate-related information disclosure and the scope of disclosure, and there is no directly quantifiable fixed coverage amount)</t>
        </is>
      </c>
      <c r="AQ25" s="439" t="inlineStr">
        <is>
          <t>N/A (this instrument is a voluntary tool; the share of GHG emissions covered depends on voluntary uptake)</t>
        </is>
      </c>
      <c r="AR25" s="439" t="inlineStr">
        <is>
          <t>M72</t>
        </is>
      </c>
      <c r="AS25" s="439" t="inlineStr">
        <is>
          <t>CO2; CH4; N2O</t>
        </is>
      </c>
      <c r="AT25" s="439" t="inlineStr">
        <is>
          <t>Positive</t>
        </is>
      </c>
      <c r="AU25" s="439" t="inlineStr">
        <is>
          <t>Technological innovation; Industrial development; Energy conservation</t>
        </is>
      </c>
      <c r="AV25" s="439" t="inlineStr">
        <is>
          <t>Notice of the Ministry of Finance and Other Departments on Issuing the Corporate Sustainability Disclosure Standards — Basic Standards (Trial) (Cai Kuai [2024] No. 17)</t>
        </is>
      </c>
      <c r="AW25" s="439" t="inlineStr">
        <is>
          <t>http://kjs.mof.gov.cn/zhengcefabu/202412/t20241216_3949745.htm</t>
        </is>
      </c>
      <c r="AX25" s="439" t="inlineStr">
        <is>
          <t>https://www.casc.org.cn/2025/1225/278706.shtml</t>
        </is>
      </c>
    </row>
    <row r="26">
      <c r="A26" s="439" t="inlineStr">
        <is>
          <t>CHNVIIVIDI02S000</t>
        </is>
      </c>
      <c r="B26" s="439" t="inlineStr">
        <is>
          <t>Instrument</t>
        </is>
      </c>
      <c r="C26" s="439" t="inlineStr">
        <is>
          <t>Voluntary information instrument</t>
        </is>
      </c>
      <c r="D26" s="439" t="inlineStr">
        <is>
          <t>Voluntary information disclosure</t>
        </is>
      </c>
      <c r="E26" s="439" t="inlineStr">
        <is>
          <t>Cross-sectoral</t>
        </is>
      </c>
      <c r="F26" s="439" t="inlineStr">
        <is>
          <t>N/A</t>
        </is>
      </c>
      <c r="G26" s="439" t="inlineStr">
        <is>
          <t>金融机构环境信息披露指南</t>
        </is>
      </c>
      <c r="H26" s="439" t="inlineStr">
        <is>
          <t>Environmental Information Disclosure Guidelines for Financial Institutions</t>
        </is>
      </c>
      <c r="I26" s="439" t="inlineStr">
        <is>
          <t>N/A</t>
        </is>
      </c>
      <c r="J26" s="439" t="inlineStr">
        <is>
          <t>The Environmental Information Disclosure Guidelines for Financial Institutions is a recommended financial industry standard (JR/T 0227—2021) formulated and issued by the People's Bank of China, providing a framework for financial institutions to standardise their environmental information disclosure. The Guidelines specify the principles to be followed in the environmental information disclosure process (truthfulness, timeliness, consistency, continuity), disclosure forms and frequency (at least once a year is encouraged; disclosure may take the form of a dedicated environmental information report, disclosure within a social responsibility report, or disclosure within an annual report), and the core content elements for disclosure: annual overview, governance structure, policy framework, product and service innovation, risk management processes, environmental impact of investment and financing activities, environmental impact of operations, data collation, verification and protection, and green finance innovation research outcomes. The Guidelines apply to financial institutions — including banks, asset management companies, insurance companies, trust companies, futures companies and securities companies — legally established within the territory of China. The standard is a recommended standard; financial institutions adopt it voluntarily, and there are no mandatory compliance obligations or penalties.</t>
        </is>
      </c>
      <c r="K26" s="439" t="inlineStr">
        <is>
          <t>Information disclosure</t>
        </is>
      </c>
      <c r="L26" s="439" t="inlineStr">
        <is>
          <t>Indirect</t>
        </is>
      </c>
      <c r="M26" s="439" t="inlineStr">
        <is>
          <t>environment</t>
        </is>
      </c>
      <c r="N26" s="439" t="inlineStr">
        <is>
          <t>CHN</t>
        </is>
      </c>
      <c r="O26" s="439" t="inlineStr">
        <is>
          <t>national</t>
        </is>
      </c>
      <c r="P26" s="439" t="inlineStr">
        <is>
          <t>N/A</t>
        </is>
      </c>
      <c r="Q26" s="439" t="inlineStr">
        <is>
          <t>22/07/2021</t>
        </is>
      </c>
      <c r="R26" s="439" t="inlineStr">
        <is>
          <t>22/07/2021</t>
        </is>
      </c>
      <c r="S26" s="439" t="inlineStr">
        <is>
          <t>N/A</t>
        </is>
      </c>
      <c r="T26" s="439" t="inlineStr">
        <is>
          <t>N/A</t>
        </is>
      </c>
      <c r="U26" s="439" t="inlineStr">
        <is>
          <t>N/A</t>
        </is>
      </c>
      <c r="V26" s="439">
        <f>IF(R26="","In force",IF(R26="N/A","In force",IF(TODAY()&lt;DATE(VALUE(RIGHT(R26,4)),VALUE(MID(R26,4,2)),VALUE(LEFT(R26,2))),"Scheduled",IF(S26="","In force",IF(S26="N/A","In force",IF(TODAY()&lt;DATE(VALUE(RIGHT(S26,4)),VALUE(MID(S26,4,2)),VALUE(LEFT(S26,2))),"In force","Ended"))))))</f>
        <v/>
      </c>
      <c r="W26" s="439" t="inlineStr">
        <is>
          <t>People's Bank of China (Research Bureau, Science and Technology Department); National Financial Standardisation Technical Committee (SAC/TC 180)</t>
        </is>
      </c>
      <c r="X26" s="439" t="inlineStr">
        <is>
          <t>Environmental information (disclosure object)</t>
        </is>
      </c>
      <c r="Y26" s="439" t="inlineStr">
        <is>
          <t>N/A</t>
        </is>
      </c>
      <c r="Z26" s="439" t="inlineStr">
        <is>
          <t>The objects defined and covered by this instrument are environmental information related to financial institutions' operational activities and investment and financing activities, specifically including: the financial institution's annual green finance overview (green finance development strategy, objectives and annual achievements); environment-related governance structure (the board and senior management's oversight responsibilities for environmental matters); environment-related policies and systems (internal systems and processes for green finance); green finance product and service innovation (types and scale of green credit, green bonds, green insurance, ESG investment and other products); environmental risk management processes (environmental risk identification, assessment, monitoring and response mechanisms); the environmental impact of investment and financing activities (environmental performance indicators of the investment and financing portfolio such as carbon emission intensity or emission reductions); the environmental impact of operational activities (green operation indicators such as the institution's own energy consumption, carbon emissions and resource use); and data collation, verification and protection arrangements.</t>
        </is>
      </c>
      <c r="AA26" s="439" t="inlineStr">
        <is>
          <t>N/A</t>
        </is>
      </c>
      <c r="AB26" s="439" t="inlineStr">
        <is>
          <t>N/A</t>
        </is>
      </c>
      <c r="AC26" s="439" t="inlineStr">
        <is>
          <t>Firms</t>
        </is>
      </c>
      <c r="AD26" s="439" t="inlineStr">
        <is>
          <t>Financial institutions legally established within the territory of the People's Republic of China, including banking institutions (commercial banks, policy banks, rural cooperative banks, rural credit cooperatives, etc.), asset management companies, insurance companies, trust companies, futures companies and securities companies. The standard is a recommended industry standard; financial institutions adopt it voluntarily and determine the extent and scope of disclosure based on their own circumstances.</t>
        </is>
      </c>
      <c r="AE26" s="439" t="inlineStr">
        <is>
          <t>Registration, licensing or other administrative tasks</t>
        </is>
      </c>
      <c r="AF26" s="439" t="inlineStr">
        <is>
          <t>The activity regulated and guided by this instrument is the full process by which financial institutions conduct environmental information disclosure with reference to the Guidelines, including: establishing an environmental information disclosure governance structure and assignment of responsibilities; identifying and determining the scope and content elements of environmental information disclosure; establishing environmental information data collection, measurement, verification and management systems; selecting appropriate disclosure forms and vehicles (dedicated environmental information report, social responsibility report or annual report); preparing environmental information disclosure content in accordance with the prescribed elements; and publicly disclosing the information through public distribution channels and accepting public oversight. Financial institutions may voluntarily choose the form, frequency and scope of disclosure; disclosure at least once a year is encouraged.</t>
        </is>
      </c>
      <c r="AG26" s="439" t="inlineStr">
        <is>
          <t>N/A</t>
        </is>
      </c>
      <c r="AH26" s="439" t="inlineStr">
        <is>
          <t>N/A</t>
        </is>
      </c>
      <c r="AI26" s="439" t="inlineStr">
        <is>
          <t>N/A</t>
        </is>
      </c>
      <c r="AJ26" s="439" t="inlineStr">
        <is>
          <t>1) Disclosure shall follow the four principles of truthfulness, timeliness, consistency and continuity; 2) Disclosure content shall cover the core elements of annual overview, governance structure, policy framework, product and service innovation, risk management processes, environmental impact of investment and financing activities, environmental impact of operational activities, data collation, verification and protection, and green finance innovation research outcomes; 3) Disclosure may take the form of a dedicated environmental information report, disclosure within a social responsibility report, or disclosure within an annual report; 4) Disclosure at least once a year is encouraged; 5) Financial institutions shall establish data collection, measurement, verification and management mechanisms to ensure disclosed information is accurate and reliable; 6) The standard is a recommended industry standard; financial institutions adopt it voluntarily, and there are no mandatory compliance obligations or penalties.</t>
        </is>
      </c>
      <c r="AK26" s="439" t="inlineStr">
        <is>
          <t>N/A</t>
        </is>
      </c>
      <c r="AL26" s="439" t="inlineStr">
        <is>
          <t>N/A</t>
        </is>
      </c>
      <c r="AM26" s="439" t="inlineStr">
        <is>
          <t>Financial institutions that adopt the Guidelines for environmental information disclosure can enhance their environmental risk management and green finance development capabilities, and strengthen market transparency and stakeholder trust; high-quality environmental information disclosure helps financial institutions achieve good performance in green finance performance evaluations, and meet the environmental information needs of investors and rating agencies; regions such as the Green Finance Reform and Innovation Pilot Zones encourage financial institutions within their jurisdictions to take the lead in achieving full environmental information disclosure.</t>
        </is>
      </c>
      <c r="AN26" s="439" t="inlineStr">
        <is>
          <t>At the current voluntary adoption stage, there are no mandatory compliance monitoring requirements. The People's Bank of China and relevant financial regulatory authorities track and monitor the environmental information disclosure situation of financial institutions; certain regions such as the Green Finance Reform and Innovation Pilot Zones monitor and assess the proportion and quality of environmental information disclosure by financial institutions within their jurisdictions. Financial institutions may engage third-party institutions to provide independent assurance on environmental information.</t>
        </is>
      </c>
      <c r="AO26" s="439" t="inlineStr">
        <is>
          <t>N/A (recommended industry standard; no non-compliance sanctions. Financial institutions adopt the standard voluntarily; there are no mandatory compliance obligations or penalties.)</t>
        </is>
      </c>
      <c r="AP26" s="439" t="inlineStr">
        <is>
          <t>N/A (this instrument is a voluntary disclosure guideline; the amount of GHG emissions covered depends on the coverage and depth of environmental information disclosure voluntarily adopted by financial institutions — including portfolio carbon emissions — and there is no directly quantifiable fixed coverage amount)</t>
        </is>
      </c>
      <c r="AQ26" s="439" t="inlineStr">
        <is>
          <t>N/A (this instrument is a voluntary tool; the share of GHG emissions covered depends on voluntary uptake)</t>
        </is>
      </c>
      <c r="AR26" s="439" t="inlineStr">
        <is>
          <t>K64</t>
        </is>
      </c>
      <c r="AS26" s="439" t="inlineStr">
        <is>
          <t>CO2; CH4; N2O</t>
        </is>
      </c>
      <c r="AT26" s="439" t="inlineStr">
        <is>
          <t>Positive</t>
        </is>
      </c>
      <c r="AU26" s="439" t="inlineStr">
        <is>
          <t>Industrial development; Technological innovation; Energy conservation; Pollution control</t>
        </is>
      </c>
      <c r="AV26" s="439" t="inlineStr">
        <is>
          <t>Environmental Information Disclosure Guidelines for Financial Institutions (JR/T 0227—2021) issued by the People's Bank of China</t>
        </is>
      </c>
      <c r="AW26" s="439" t="inlineStr">
        <is>
          <t>https://std.samr.gov.cn/hb/search/stdHBDetailed?id=C8CBBCAE2F3D5981E05397BE0A0AB29C</t>
        </is>
      </c>
      <c r="AX26" s="439" t="inlineStr">
        <is>
          <t>N/A</t>
        </is>
      </c>
    </row>
    <row r="27">
      <c r="A27" s="439" t="inlineStr">
        <is>
          <t>CHNVIIVLBI01S000</t>
        </is>
      </c>
      <c r="B27" s="439" t="inlineStr">
        <is>
          <t>Instrument</t>
        </is>
      </c>
      <c r="C27" s="439" t="inlineStr">
        <is>
          <t>Voluntary information instrument</t>
        </is>
      </c>
      <c r="D27" s="439" t="inlineStr">
        <is>
          <t>Voluntary certification and labelling scheme</t>
        </is>
      </c>
      <c r="E27" s="439" t="inlineStr">
        <is>
          <t>Cross-sectoral</t>
        </is>
      </c>
      <c r="F27" s="439" t="inlineStr">
        <is>
          <t>N/A</t>
        </is>
      </c>
      <c r="G27" s="439" t="inlineStr">
        <is>
          <t>节能低碳产品认证</t>
        </is>
      </c>
      <c r="H27" s="439" t="inlineStr">
        <is>
          <t>Energy-Saving and Low-Carbon Product Certification</t>
        </is>
      </c>
      <c r="I27" s="439" t="inlineStr">
        <is>
          <t>N/A</t>
        </is>
      </c>
      <c r="J27" s="439" t="inlineStr">
        <is>
          <t>The Energy-Saving and Low-Carbon Product Certification is a voluntary product certification system established and implemented under the leadership of the State Administration for Market Regulation together with multiple departments, formed through the integration of the former Energy-Saving Product Certification system and Low-Carbon Product Certification system. Through third-party testing and certification, it conducts comprehensive evaluation and labelling of end-use energy-consuming products on both energy efficiency and full-life-cycle greenhouse gas emissions, guiding consumers toward energy-saving and low-carbon products and encouraging enterprises to improve product energy efficiency and reduce carbon emissions. The system traces back to 1999 when the China Energy-Saving Product Certification Administrative Measures (State Economic and Trade Commission) established the earliest national-level voluntary energy-saving product certification system, and to 2013 when the Interim Administrative Measures for Low-Carbon Product Certification (NDRC Climate [2013] No. 279, jointly issued by NDRC and CNCA) added the low-carbon product certification dimension. In 2016, the General Office of the State Council issued the Opinions on Establishing a Unified Green Product Standard, Certification and Labelling System (Guobanfa [2016] No. 86), incorporating energy-saving and low-carbon product certification into the unified green product labelling system framework. In September 2022, the General Office of the State Council issued the Opinions on Deepening the Reform of the Management System for the Electronic and Electrical Appliances Industry (Guobanfa [2022] No. 31), formally integrating the Energy-Saving Product Certification system and the Low-Carbon Product Certification system into a unified Energy-Saving and Low-Carbon Product Certification system, with SAMR leading the development of certification rules and relevant departments jointly developing standards, and incorporating it into the green product certification and labelling system. Products passing the certification enjoy priority procurement or mandatory procurement policies in government procurement. Enterprises voluntarily apply for certification; there are no mandatory compliance obligations or penalties.</t>
        </is>
      </c>
      <c r="K27" s="439" t="inlineStr">
        <is>
          <t>Energy efficiency; Climate change mitigation; Green consumption</t>
        </is>
      </c>
      <c r="L27" s="439" t="inlineStr">
        <is>
          <t>Direct</t>
        </is>
      </c>
      <c r="M27" s="439" t="inlineStr">
        <is>
          <t>environment</t>
        </is>
      </c>
      <c r="N27" s="439" t="inlineStr">
        <is>
          <t>CHN</t>
        </is>
      </c>
      <c r="O27" s="439" t="inlineStr">
        <is>
          <t>national</t>
        </is>
      </c>
      <c r="P27" s="439" t="inlineStr">
        <is>
          <t>N/A</t>
        </is>
      </c>
      <c r="Q27" s="439" t="inlineStr">
        <is>
          <t>11/02/1999</t>
        </is>
      </c>
      <c r="R27" s="439" t="inlineStr">
        <is>
          <t>11/02/1999</t>
        </is>
      </c>
      <c r="S27" s="439" t="inlineStr">
        <is>
          <t>N/A</t>
        </is>
      </c>
      <c r="T27" s="439" t="inlineStr">
        <is>
          <t>23/09/2022</t>
        </is>
      </c>
      <c r="U27" s="439" t="inlineStr">
        <is>
          <t>The system traces back to the China Energy-Saving Product Certification Administrative Measures (State Economic and Trade Commission, 11 February 1999) which established the earliest national-level voluntary energy-saving product certification system. On 19 February 2013, the Interim Administrative Measures for Low-Carbon Product Certification (NDRC Climate [2013] No. 279, jointly issued by NDRC and CNCA) established the low-carbon product certification system. In 2016, the General Office of the State Council issued the Opinions on Establishing a Unified Green Product Standard, Certification and Labelling System (Guobanfa [2016] No. 86), incorporating energy-saving and low-carbon product certification into the unified green product labelling system framework. On 23 September 2022, the General Office of the State Council issued the Opinions on Deepening the Reform of the Management System for the Electronic and Electrical Appliances Industry (Guobanfa [2022] No. 31), formally integrating the energy-saving product certification system and the low-carbon product certification system into a unified Energy-Saving and Low-Carbon Product Certification system, with SAMR leading the development of certification rules and relevant departments jointly developing standards.</t>
        </is>
      </c>
      <c r="V27" s="439">
        <f>IF(R27="","In force",IF(R27="N/A","In force",IF(TODAY()&lt;DATE(VALUE(RIGHT(R27,4)),VALUE(MID(R27,4,2)),VALUE(LEFT(R27,2))),"Scheduled",IF(S27="","In force",IF(S27="N/A","In force",IF(TODAY()&lt;DATE(VALUE(RIGHT(S27,4)),VALUE(MID(S27,4,2)),VALUE(LEFT(S27,2))),"In force","Ended"))))))</f>
        <v/>
      </c>
      <c r="W27" s="439" t="inlineStr">
        <is>
          <t>State Administration for Market Regulation (lead, Department of Certification Supervision); National Development and Reform Commission; Ministry of Industry and Information Technology; Ministry of Ecology and Environment. Historically: State Economic and Trade Commission (1999 energy-saving product certification); NDRC and CNCA (2013 low-carbon product certification)</t>
        </is>
      </c>
      <c r="X27" s="439" t="inlineStr">
        <is>
          <t>End-use energy-consuming products (energy-saving and low-carbon certification objects)</t>
        </is>
      </c>
      <c r="Y27" s="439" t="inlineStr">
        <is>
          <t>New; Existing</t>
        </is>
      </c>
      <c r="Z27" s="439" t="inlineStr">
        <is>
          <t>The object defined and covered by this instrument is the various categories of end-use energy-consuming products that have passed energy-saving and low-carbon product certification, including household appliances (air conditioners, refrigerators, washing machines, televisions, etc.), office equipment (computers, printers, etc.), lighting products (LED luminaires, etc.), industrial equipment (electric motors, transformers, etc.), building materials (energy-saving windows and doors, insulation materials, etc.) and renewable energy products (solar water heaters, etc.). Certification evaluates products on both energy efficiency and full-life-cycle carbon emission dimensions; products must pass testing by designated testing bodies and meet the relevant energy-saving and low-carbon certification standard requirements.</t>
        </is>
      </c>
      <c r="AA27" s="439" t="inlineStr">
        <is>
          <t>N/A</t>
        </is>
      </c>
      <c r="AB27" s="439" t="inlineStr">
        <is>
          <t>N/A</t>
        </is>
      </c>
      <c r="AC27" s="439" t="inlineStr">
        <is>
          <t>Firms</t>
        </is>
      </c>
      <c r="AD27" s="439" t="inlineStr">
        <is>
          <t>Manufacturers and distributors of end-use energy-consuming products. Enterprises may voluntarily apply to nationally accredited certification bodies for energy-saving and low-carbon product certification; upon product testing and factory inspection demonstrating compliance with energy-saving and low-carbon certification standards, they obtain the certification certificate and the right to use the label. Participation is voluntary, with no mandatory compliance obligations.</t>
        </is>
      </c>
      <c r="AE27" s="439" t="inlineStr">
        <is>
          <t>Registration, licensing or other administrative tasks</t>
        </is>
      </c>
      <c r="AF27" s="439" t="inlineStr">
        <is>
          <t>The activity regulated and guided by this instrument is the voluntary energy-saving and low-carbon product certification and labelling process for end-use energy-consuming products. Enterprises voluntarily submit certification applications to nationally accredited certification bodies; products must pass dual-dimension testing and evaluation on energy efficiency and carbon emissions; upon passing type testing and factory quality assurance capability inspection and meeting energy-saving and low-carbon certification standards, the certification certificate is issued and the right to use the label is granted. After certification, enterprises must undergo annual supervisory inspections by the certification body. Participation is voluntary.</t>
        </is>
      </c>
      <c r="AG27" s="439" t="inlineStr">
        <is>
          <t>N/A</t>
        </is>
      </c>
      <c r="AH27" s="439" t="inlineStr">
        <is>
          <t>N/A</t>
        </is>
      </c>
      <c r="AI27" s="439" t="inlineStr">
        <is>
          <t>N/A</t>
        </is>
      </c>
      <c r="AJ27" s="439" t="inlineStr">
        <is>
          <t>1) Products must meet the energy-saving evaluation values and carbon emission limit requirements specified in the relevant energy efficiency standards and low-carbon product certification technical specifications; 2) Enterprises must pass type testing (energy efficiency and carbon emission testing of product samples by designated testing bodies) and factory quality assurance capability inspection; 3) After certification, enterprises must undergo annual supervisory inspections by the certification body to ensure continued compliance with certification requirements; 4) Certified products may carry the energy-saving and low-carbon product certification mark on the product and packaging; 5) Products passing the certification enjoy priority procurement or mandatory procurement policies in government procurement; 6) Enterprises voluntarily apply for certification; there are no mandatory compliance obligations or penalties.</t>
        </is>
      </c>
      <c r="AK27" s="439" t="inlineStr">
        <is>
          <t>N/A</t>
        </is>
      </c>
      <c r="AL27" s="439" t="inlineStr">
        <is>
          <t>N/A</t>
        </is>
      </c>
      <c r="AM27" s="439" t="inlineStr">
        <is>
          <t>Enterprises that obtain energy-saving and low-carbon product certification may use the certification mark on their products, enhancing product market competitiveness and consumer trust; certified products are included in government procurement priority procurement or mandatory procurement lists; some localities provide promotional support and financial incentives for certified products and enterprises; certification is linked to green finance policies, with certified enterprises and products eligible for green credit and green bond support.</t>
        </is>
      </c>
      <c r="AN27" s="439" t="inlineStr">
        <is>
          <t>Certified enterprises must undergo annual supervisory inspections and product sampling and testing by certification bodies to ensure continued compliance with energy-saving and low-carbon certification standards; certification bodies may suspend or revoke the certification certificate for non-compliant products; market regulatory authorities and relevant sectoral authorities supervise certification activities.</t>
        </is>
      </c>
      <c r="AO27" s="439" t="inlineStr">
        <is>
          <t>N/A (voluntary certification label; no non-compliance sanctions. For products and enterprises that fail to pass supervisory inspections or do not continuously meet certification requirements, the certification body may suspend or revoke their certification certificate and the right to use the label; those found to have engaged in falsification shall be held legally liable.)</t>
        </is>
      </c>
      <c r="AP27" s="439" t="inlineStr">
        <is>
          <t>N/A (this instrument is a voluntary certification and labelling tool; the amount of GHG emissions covered depends on the number of products voluntarily certified and the energy-saving and carbon reduction effect, and there is no directly quantifiable fixed coverage amount)</t>
        </is>
      </c>
      <c r="AQ27" s="439" t="inlineStr">
        <is>
          <t>N/A (this instrument is a voluntary tool; the share of GHG emissions covered depends on voluntary uptake)</t>
        </is>
      </c>
      <c r="AR27" s="439" t="inlineStr">
        <is>
          <t>C10; C11; C12; C13; C14; C15; C16; C17; C18; C19; C20; C21; C22; C23; C24; C25; C26; C27; C28; C29; C30; C31; C32; C33</t>
        </is>
      </c>
      <c r="AS27" s="439" t="inlineStr">
        <is>
          <t>CO2; CH4; N2O</t>
        </is>
      </c>
      <c r="AT27" s="439" t="inlineStr">
        <is>
          <t>Positive</t>
        </is>
      </c>
      <c r="AU27" s="439" t="inlineStr">
        <is>
          <t>Energy conservation; Pollution control; Technological innovation; Industrial development</t>
        </is>
      </c>
      <c r="AV27" s="439" t="inlineStr">
        <is>
          <t>Opinions of the General Office of the State Council on Deepening the Reform of the Management System for the Electronic and Electrical Appliances Industry (Guobanfa [2022] No. 31)</t>
        </is>
      </c>
      <c r="AW27" s="439" t="inlineStr">
        <is>
          <t>https://www.gov.cn/xinwen/2022-09/23/content_5711581.htm</t>
        </is>
      </c>
      <c r="AX27" s="439" t="inlineStr">
        <is>
          <t>https://www.ndrc.gov.cn/fggz/hjyzy/stwmjs/200507/t20050711_1159582_ext.html; https://www.ndrc.gov.cn/xxgk/zcfb/tz/201303/t20130319_964565.html</t>
        </is>
      </c>
    </row>
    <row r="28">
      <c r="A28" s="439" t="inlineStr">
        <is>
          <t>CHNVIIVLBI02S000</t>
        </is>
      </c>
      <c r="B28" s="439" t="inlineStr">
        <is>
          <t>Instrument</t>
        </is>
      </c>
      <c r="C28" s="439" t="inlineStr">
        <is>
          <t>Voluntary information instrument</t>
        </is>
      </c>
      <c r="D28" s="439" t="inlineStr">
        <is>
          <t>Voluntary certification and labelling scheme</t>
        </is>
      </c>
      <c r="E28" s="439" t="inlineStr">
        <is>
          <t>Buildings</t>
        </is>
      </c>
      <c r="F28" s="439" t="inlineStr">
        <is>
          <t>N/A</t>
        </is>
      </c>
      <c r="G28" s="439" t="inlineStr">
        <is>
          <t>绿色建筑标识</t>
        </is>
      </c>
      <c r="H28" s="439" t="inlineStr">
        <is>
          <t>Green Building Label</t>
        </is>
      </c>
      <c r="I28" s="439" t="inlineStr">
        <is>
          <t>N/A</t>
        </is>
      </c>
      <c r="J28" s="439" t="inlineStr">
        <is>
          <t>The Green Building Evaluation Label is a voluntary building evaluation and labelling system established and managed by the housing and urban-rural development authorities. Based on the national green building evaluation standards, building projects are comprehensively assessed across five performance categories — safety and durability, health and comfort, convenience of living, resource conservation and environmental liveability — over their full life cycle, and awarded a star-rated green building label. Labels are divided into four grades: Basic, One-Star, Two-Star and Three-Star, with Three-Star being the highest. The evaluation covers land conservation and outdoor environment, energy conservation and energy utilisation, water conservation and water resource utilisation, material conservation and material resource utilisation, indoor environmental quality, and operations management, among which the energy conservation and energy utilisation indicators directly produce positive climate change mitigation effects. The Green Building Label system began in 2007, implemented by the Ministry of Housing and Urban-Rural Development under the Green Building Evaluation Label Administrative Measures (Jian Ke [2007] No. 206), with evaluation and certification conducted according to the national standard GB/T 50378 Green Building Evaluation Standard. Project owners voluntarily apply; there are no mandatory compliance obligations or penalties.</t>
        </is>
      </c>
      <c r="K28" s="439" t="inlineStr">
        <is>
          <t>Energy conservation; Climate change mitigation</t>
        </is>
      </c>
      <c r="L28" s="439" t="inlineStr">
        <is>
          <t>Indirect</t>
        </is>
      </c>
      <c r="M28" s="439" t="inlineStr">
        <is>
          <t>environment</t>
        </is>
      </c>
      <c r="N28" s="439" t="inlineStr">
        <is>
          <t>CHN</t>
        </is>
      </c>
      <c r="O28" s="439" t="inlineStr">
        <is>
          <t>national</t>
        </is>
      </c>
      <c r="P28" s="439" t="inlineStr">
        <is>
          <t>N/A</t>
        </is>
      </c>
      <c r="Q28" s="439" t="inlineStr">
        <is>
          <t>10/08/2007</t>
        </is>
      </c>
      <c r="R28" s="439" t="inlineStr">
        <is>
          <t>10/08/2007</t>
        </is>
      </c>
      <c r="S28" s="439" t="inlineStr">
        <is>
          <t>N/A</t>
        </is>
      </c>
      <c r="T28" s="439" t="inlineStr">
        <is>
          <t>01/03/2019</t>
        </is>
      </c>
      <c r="U28" s="439" t="inlineStr">
        <is>
          <t>In 2019, GB/T 50378-2019 Green Building Evaluation Standard was revised (the original standard was first issued in 2006 and revised in 2014 and 2019 respectively), restructuring the evaluation indicator system around five core performance categories — safety and durability, health and comfort, convenience of living, resource conservation and environmental liveability — and further strengthening the content on building carbon emission calculation and renewable energy utilisation. In 2021, the Ministry of Housing and Urban-Rural Development issued the Green Building Label Administrative Measures (Jian Biao Gui [2021] No. 1), further standardising label recognition and award management.</t>
        </is>
      </c>
      <c r="V28" s="439">
        <f>IF(R28="","In force",IF(R28="N/A","In force",IF(TODAY()&lt;DATE(VALUE(RIGHT(R28,4)),VALUE(MID(R28,4,2)),VALUE(LEFT(R28,2))),"Scheduled",IF(S28="","In force",IF(S28="N/A","In force",IF(TODAY()&lt;DATE(VALUE(RIGHT(S28,4)),VALUE(MID(S28,4,2)),VALUE(LEFT(S28,2))),"In force","Ended"))))))</f>
        <v/>
      </c>
      <c r="W28" s="439" t="inlineStr">
        <is>
          <t>Ministry of Housing and Urban-Rural Development (Department of Standard Quota); provincial-level, autonomous-region and municipal housing and urban-rural development authorities</t>
        </is>
      </c>
      <c r="X28" s="439" t="inlineStr">
        <is>
          <t>Buildings (green building evaluation objects)</t>
        </is>
      </c>
      <c r="Y28" s="439" t="inlineStr">
        <is>
          <t>New; Existing</t>
        </is>
      </c>
      <c r="Z28" s="439" t="inlineStr">
        <is>
          <t>The objects defined and covered by this instrument are various types of civil buildings, including residential buildings and public buildings. Evaluation applies to building clusters, individual buildings or areas within buildings. The evaluation phases are divided into design evaluation and operation evaluation: design evaluation is conducted after the construction drawing design documents have passed review, and operation evaluation is conducted after the building has been completed and put into use for one year or more. Evaluation is based on GB/T 50378 Green Building Evaluation Standard, and green building labels of Basic, One-Star, Two-Star or Three-Star are awarded according to the comprehensive score.</t>
        </is>
      </c>
      <c r="AA28" s="439" t="inlineStr">
        <is>
          <t>N/A</t>
        </is>
      </c>
      <c r="AB28" s="439" t="inlineStr">
        <is>
          <t>N/A</t>
        </is>
      </c>
      <c r="AC28" s="439" t="inlineStr">
        <is>
          <t>Firms</t>
        </is>
      </c>
      <c r="AD28" s="439" t="inlineStr">
        <is>
          <t>Development and construction entities, design entities and operation and management entities of various types of civil building projects. Project development entities or operation entities may voluntarily apply to the housing and urban-rural development authorities or recognised evaluation bodies for the green building evaluation label. Participation is voluntary, with no mandatory compliance obligations.</t>
        </is>
      </c>
      <c r="AE28" s="439" t="inlineStr">
        <is>
          <t>Registration, licensing or other administrative tasks</t>
        </is>
      </c>
      <c r="AF28" s="439" t="inlineStr">
        <is>
          <t>The activity regulated and guided by this instrument is the voluntary green building evaluation and label recognition process for building projects. Project development entities or operation entities voluntarily apply to the housing and urban-rural development authorities or recognised evaluation bodies for the green building evaluation label, submitting application documents and supporting materials; after expert review or formal examination, the corresponding star-rated label is awarded based on the comprehensive score under GB/T 50378 Green Building Evaluation Standard. The evaluation covers both the design evaluation phase and the operation evaluation phase. Participation is voluntary.</t>
        </is>
      </c>
      <c r="AG28" s="439" t="inlineStr">
        <is>
          <t>N/A</t>
        </is>
      </c>
      <c r="AH28" s="439" t="inlineStr">
        <is>
          <t>N/A</t>
        </is>
      </c>
      <c r="AI28" s="439" t="inlineStr">
        <is>
          <t>N/A</t>
        </is>
      </c>
      <c r="AJ28" s="439" t="inlineStr">
        <is>
          <t>1) Applicant projects must satisfy the basic requirements of the control items specified in GB/T 50378 Green Building Evaluation Standard; 2) The green building grade is determined according to the total score of the scoring items: Basic, One-Star, Two-Star, Three-Star; 3) The evaluation content covers five performance categories: safety and durability, health and comfort, convenience of living, resource conservation and environmental liveability; 4) Green building label application documents and supporting materials must be submitted, and the label is awarded after passing expert review or formal examination; 5) Project owners voluntarily apply; there are no mandatory compliance obligations or penalties.</t>
        </is>
      </c>
      <c r="AK28" s="439" t="inlineStr">
        <is>
          <t>N/A</t>
        </is>
      </c>
      <c r="AL28" s="439" t="inlineStr">
        <is>
          <t>N/A</t>
        </is>
      </c>
      <c r="AM28" s="439" t="inlineStr">
        <is>
          <t>Projects that obtain the green building label gain social recognition and enhanced market value; national and local governments provide fiscal subsidies for high-star green buildings (e.g. Two-Star and Three-Star green building operation label subsidies), tax incentives, floor area ratio bonuses and other incentive policies; green buildings are included in the scope of green finance support and may receive preferential loans and green bond support.</t>
        </is>
      </c>
      <c r="AN28" s="439" t="inlineStr">
        <is>
          <t>Buildings that have obtained an operation label must continuously meet the green building operation requirements; the competent authorities conduct spot checks and supervision of labelled projects, and may require rectification or revoke the label if non-compliance is found; Three-Star green building labels are valid for three years and may be renewed upon expiry.</t>
        </is>
      </c>
      <c r="AO28" s="439" t="inlineStr">
        <is>
          <t>N/A (voluntary building evaluation label; no non-compliance sanctions. Where falsification of application materials is discovered or operations no longer meet the requirements, the competent authority shall revoke the label.)</t>
        </is>
      </c>
      <c r="AP28" s="439" t="inlineStr">
        <is>
          <t>N/A (this instrument is a voluntary building evaluation and labelling tool; the amount of GHG emissions covered depends on the total amount of green building space voluntarily submitted for evaluation and awarded labels, and there is no directly quantifiable fixed coverage amount)</t>
        </is>
      </c>
      <c r="AQ28" s="439" t="inlineStr">
        <is>
          <t>N/A (this instrument is a voluntary tool; the share of GHG emissions covered depends on voluntary uptake)</t>
        </is>
      </c>
      <c r="AR28" s="439" t="inlineStr">
        <is>
          <t>F41; F42; F43</t>
        </is>
      </c>
      <c r="AS28" s="439" t="inlineStr">
        <is>
          <t>CO2; CH4; N2O</t>
        </is>
      </c>
      <c r="AT28" s="439" t="inlineStr">
        <is>
          <t>Positive</t>
        </is>
      </c>
      <c r="AU28" s="439" t="inlineStr">
        <is>
          <t>Energy conservation; Resource conservation; Pollution control; Ecological protection</t>
        </is>
      </c>
      <c r="AV28" s="439" t="inlineStr">
        <is>
          <t>Notice of the Ministry of Housing and Urban-Rural Development on Issuing the Green Building Label Administrative Measures (Jian Biao Gui [2021] No. 1)</t>
        </is>
      </c>
      <c r="AW28" s="439" t="inlineStr">
        <is>
          <t>https://www.gov.cn/zhengce/zhengceku/2021-01/17/content_5580528.htm</t>
        </is>
      </c>
      <c r="AX28" s="439" t="inlineStr">
        <is>
          <t>N/A</t>
        </is>
      </c>
    </row>
    <row r="29">
      <c r="A29" s="439" t="inlineStr">
        <is>
          <t>CHNVIIVLBI03S000</t>
        </is>
      </c>
      <c r="B29" s="439" t="inlineStr">
        <is>
          <t>Instrument</t>
        </is>
      </c>
      <c r="C29" s="439" t="inlineStr">
        <is>
          <t>Voluntary information instrument</t>
        </is>
      </c>
      <c r="D29" s="439" t="inlineStr">
        <is>
          <t>Voluntary certification and labelling scheme</t>
        </is>
      </c>
      <c r="E29" s="439" t="inlineStr">
        <is>
          <t>Cross-sectoral</t>
        </is>
      </c>
      <c r="F29" s="439" t="inlineStr">
        <is>
          <t>N/A</t>
        </is>
      </c>
      <c r="G29" s="439" t="inlineStr">
        <is>
          <t>水效领跑者制度</t>
        </is>
      </c>
      <c r="H29" s="439" t="inlineStr">
        <is>
          <t>Water Efficiency Top-Runner System</t>
        </is>
      </c>
      <c r="I29" s="439" t="inlineStr">
        <is>
          <t>N/A</t>
        </is>
      </c>
      <c r="J29" s="439" t="inlineStr">
        <is>
          <t>The Water Efficiency Top-Runner System is a voluntary water efficiency benchmarking mechanism jointly established by the National Development and Reform Commission, the Ministry of Water Resources, the Ministry of Industry and Information Technology, the Ministry of Housing and Urban-Rural Development, the former General Administration of Quality Supervision, Inspection and Quarantine (now the State Administration for Market Regulation) and the National Energy Administration, founded under the Implementation Plan for the Water Efficiency Top-Runner Leading Action (Fa Gai Huan Zi [2016] No. 876), which selects top runners with leading water resource use efficiency in the domains of water-using products, key water-using enterprises, irrigation districts and public institutions, promoting society-wide water-saving and carbon-reduction synergy through benchmarking and positive incentives. The selection procedure follows a mechanism of voluntary application, local recommendation, expert review and public announcement. The implementation scope covers four domains: water-using products (toilets, smart toilets, dishwashers, showers, water purifiers, etc.; selected biennially); key water-using enterprises (covering 21 industries including thermal power, iron and steel, textile dyeing and finishing, papermaking, petroleum refining and chemicals; selected biennially); irrigation districts (large and medium-sized irrigation districts with an area of 10,000 mu or more; selected triennially); and public institutions (Party and government organs, schools, hospitals, etc.; selected triennially, incorporated under the Implementation Plan for the Water Efficiency Top-Runner Leading Action for Public Institutions jointly issued by the National Government Offices Administration, NDRC and MWR in 2020). The designation is valid for two years. Water savings drive down energy consumption in water abstraction, conveyance, heating and treatment, producing significant water-saving and carbon-reduction synergy benefits. Participation is voluntary, with no mandatory compliance obligations or penalties.</t>
        </is>
      </c>
      <c r="K29" s="439" t="inlineStr">
        <is>
          <t>Resource conservation; Climate change mitigation</t>
        </is>
      </c>
      <c r="L29" s="439" t="inlineStr">
        <is>
          <t>Indirect</t>
        </is>
      </c>
      <c r="M29" s="439" t="inlineStr">
        <is>
          <t>Supply-side</t>
        </is>
      </c>
      <c r="N29" s="439" t="inlineStr">
        <is>
          <t>CHN</t>
        </is>
      </c>
      <c r="O29" s="439" t="inlineStr">
        <is>
          <t>national</t>
        </is>
      </c>
      <c r="P29" s="439" t="inlineStr">
        <is>
          <t>N/A</t>
        </is>
      </c>
      <c r="Q29" s="439" t="inlineStr">
        <is>
          <t>21/04/2016</t>
        </is>
      </c>
      <c r="R29" s="439" t="inlineStr">
        <is>
          <t>21/04/2016</t>
        </is>
      </c>
      <c r="S29" s="439" t="inlineStr">
        <is>
          <t>N/A</t>
        </is>
      </c>
      <c r="T29" s="439" t="inlineStr">
        <is>
          <t>N/A</t>
        </is>
      </c>
      <c r="U29" s="439" t="inlineStr">
        <is>
          <t>N/A</t>
        </is>
      </c>
      <c r="V29" s="439">
        <f>IF(R29="","In force",IF(R29="N/A","In force",IF(TODAY()&lt;DATE(VALUE(RIGHT(R29,4)),VALUE(MID(R29,4,2)),VALUE(LEFT(R29,2))),"Scheduled",IF(S29="","In force",IF(S29="N/A","In force",IF(TODAY()&lt;DATE(VALUE(RIGHT(S29,4)),VALUE(MID(S29,4,2)),VALUE(LEFT(S29,2))),"In force","Ended"))))))</f>
        <v/>
      </c>
      <c r="W29" s="439" t="inlineStr">
        <is>
          <t>National Development and Reform Commission (Department of Resource Conservation and Environmental Protection, lead); Ministry of Water Resources (National Water Conservation Office); Ministry of Industry and Information Technology (Department of Energy Conservation and Comprehensive Utilisation); Ministry of Housing and Urban-Rural Development; State Administration for Market Regulation; National Energy Administration; National Government Offices Administration (for the public institutions domain)</t>
        </is>
      </c>
      <c r="X29" s="439" t="inlineStr">
        <is>
          <t>Water-using products (toilets, smart toilets, dishwashers, showers, water purifiers, etc.); key water-using enterprises (21 industries including thermal power, iron and steel, textile dyeing and finishing, papermaking, petroleum refining and chemicals); irrigation districts (large and medium-sized irrigation districts with an area of 10,000 mu or more); public institutions (Party and government organs, schools, hospitals, etc.)</t>
        </is>
      </c>
      <c r="Y29" s="439" t="inlineStr">
        <is>
          <t>Existing</t>
        </is>
      </c>
      <c r="Z29" s="439" t="inlineStr">
        <is>
          <t>The objects defined and covered by this instrument are the four domains of Water Efficiency Top-Runner selection: water-using products — end-use water-consuming products whose water efficiency has been tested and conforms to national water efficiency standards and whose water efficiency indicators rank at the leading level among comparable products; key water-using enterprises — industrial enterprises in 21 high-water-consumption industries that, through water-saving technological retrofits and recycling, have achieved a leading level of water withdrawal per unit of product among comparable enterprises; irrigation districts — large and medium-sized irrigation districts with an area of 10,000 mu or more whose effective irrigation water use coefficient ranks at the leading level among comparable districts; public institutions — units in the public institution domain such as Party and government organs, schools and hospitals that have sound water-saving management, high penetration of water-saving technologies and appliances, and leading water resource use efficiency. The designation is valid for two years.</t>
        </is>
      </c>
      <c r="AA29" s="439" t="inlineStr">
        <is>
          <t>N/A</t>
        </is>
      </c>
      <c r="AB29" s="439" t="inlineStr">
        <is>
          <t>N/A</t>
        </is>
      </c>
      <c r="AC29" s="439" t="inlineStr">
        <is>
          <t>Enterprises; irrigation district management units; Public institutions</t>
        </is>
      </c>
      <c r="AD29" s="439" t="inlineStr">
        <is>
          <t>Four types of entities may voluntarily apply for Water Efficiency Top-Runner: manufacturers of water-using products voluntarily submit product water efficiency test reports and application materials; key water-using enterprises voluntarily submit enterprise water efficiency assessment reports; irrigation district management units voluntarily submit irrigation district water resource use efficiency data; public institutions voluntarily submit water-saving management performance reports. Participation is voluntary, with no mandatory compliance obligations or penalties.</t>
        </is>
      </c>
      <c r="AE29" s="439" t="inlineStr">
        <is>
          <t>Registration, licensing or other administrative tasks</t>
        </is>
      </c>
      <c r="AF29" s="439" t="inlineStr">
        <is>
          <t>The activity regulated and guided by this instrument is the entire process of voluntary application, selection, designation and benchmarking demonstration for Water Efficiency Top-Runners: applying entities independently choose a domain and submit application materials to local competent authorities; local competent authorities conduct preliminary review and recommendation; national competent authorities organise expert review and, following prescribed procedures, announce and publish the list of Water Efficiency Top-Runners after public notice; designated entities fulfil demonstration and promotion obligations during the title validity period and are subject to dynamic tracking management. Participation is voluntary.</t>
        </is>
      </c>
      <c r="AG29" s="439" t="inlineStr">
        <is>
          <t>N/A</t>
        </is>
      </c>
      <c r="AH29" s="439" t="inlineStr">
        <is>
          <t>N/A</t>
        </is>
      </c>
      <c r="AI29" s="439" t="inlineStr">
        <is>
          <t>N/A</t>
        </is>
      </c>
      <c r="AJ29" s="439" t="inlineStr">
        <is>
          <t>1) Water-using products must pass national water efficiency testing, with water efficiency indicators meeting the top-running level among comparable products, based on relevant mandatory product water efficiency standards; 2) Key water-using enterprises must meet industry-specific Water Efficiency Top-Runner indicator requirements, with indicators such as water withdrawal per unit of product and recycling rate ranking at the leading level in the industry, and must have had no major safety or environmental incidents in the preceding three years; 3) Irrigation districts must have an irrigation area of 10,000 mu or more and an effective irrigation water use coefficient ranking at the leading level among comparable districts; 4) Public institutions must have sound water-saving management systems, high penetration of water-saving appliances and leading water resource use efficiency; 5) The selection process follows the mechanism of voluntary application, local recommendation, expert review and public notice; 6) The designation is valid for two years, during which entities are subject to dynamic tracking management; 7) Participation is voluntary, with no mandatory compliance obligations or penalties.</t>
        </is>
      </c>
      <c r="AK29" s="439" t="inlineStr">
        <is>
          <t>N/A</t>
        </is>
      </c>
      <c r="AL29" s="439" t="inlineStr">
        <is>
          <t>N/A</t>
        </is>
      </c>
      <c r="AM29" s="439" t="inlineStr">
        <is>
          <t>Products, enterprises, irrigation districts and public institutions designated as Water Efficiency Top-Runners receive the national Water Efficiency Top-Runner title, enhancing market reputation and social image; the Top-Runner list is announced to the public and promoted through official channels, exerting a benchmarking and demonstration role; some local governments provide financial support for water-saving retrofits and tax incentives for Water Efficiency Top-Runner enterprises; the designation may serve as a reference for green manufacturing system certification such as Green Factory and Green Supply Chain.</t>
        </is>
      </c>
      <c r="AN29" s="439" t="inlineStr">
        <is>
          <t>Designated Water Efficiency Top-Runner entities are subject to dynamic tracking management during the title validity period to ensure continued compliance with Top-Runner requirements; provincial-level development and reform commissions and water resources, industry and information technology, and housing and urban-rural development competent authorities conduct routine supervision and periodic re-verification of Water Efficiency Top-Runners in their respective areas; national competent authorities carry out overall tracking and effectiveness assessment of progress across all regions.</t>
        </is>
      </c>
      <c r="AO29" s="439" t="inlineStr">
        <is>
          <t>N/A (voluntary selection system; no non-compliance sanctions. Entities that no longer meet Water Efficiency Top-Runner conditions shall have their title revoked and publicly announced. Entities that engage in fraudulent applications shall be disqualified and barred from re-applying for a specified period.)</t>
        </is>
      </c>
      <c r="AP29" s="439" t="inlineStr">
        <is>
          <t>N/A (this instrument is a voluntary benchmarking mechanism; the amount of GHG emissions covered depends on the water-saving scale of designated entities and the water-saving and carbon-reduction synergy effects, and there is no directly quantifiable fixed coverage amount)</t>
        </is>
      </c>
      <c r="AQ29" s="439" t="inlineStr">
        <is>
          <t>N/A (this instrument is a voluntary tool; the share of GHG emissions covered depends on voluntary uptake)</t>
        </is>
      </c>
      <c r="AR29" s="439" t="inlineStr">
        <is>
          <t>A01; C13; C17; C19; C20; C23; C24; C27; D35; O84; P85; Q86</t>
        </is>
      </c>
      <c r="AS29" s="439" t="inlineStr">
        <is>
          <t>CO2</t>
        </is>
      </c>
      <c r="AT29" s="439" t="inlineStr">
        <is>
          <t>Positive</t>
        </is>
      </c>
      <c r="AU29" s="439" t="inlineStr">
        <is>
          <t>Resource conservation; Energy conservation; Pollution control</t>
        </is>
      </c>
      <c r="AV29" s="439" t="inlineStr">
        <is>
          <t>Notice of the National Development and Reform Commission, Ministry of Water Resources, Ministry of Industry and Information Technology, Ministry of Housing and Urban-Rural Development, General Administration of Quality Supervision, Inspection and Quarantine and National Energy Administration on Issuing the Implementation Plan for the Water Efficiency Top-Runner Leading Action (Fa Gai Huan Zi [2016] No. 876)</t>
        </is>
      </c>
      <c r="AW29" s="439" t="inlineStr">
        <is>
          <t>https://zfxxgk.ndrc.gov.cn/web/iteminfo.jsp?id=2443</t>
        </is>
      </c>
      <c r="AX29" s="439" t="inlineStr">
        <is>
          <t>N/A</t>
        </is>
      </c>
    </row>
    <row r="30">
      <c r="A30" s="439" t="inlineStr">
        <is>
          <t>CHNVIIVLBI04S000</t>
        </is>
      </c>
      <c r="B30" s="439" t="inlineStr">
        <is>
          <t>Instrument</t>
        </is>
      </c>
      <c r="C30" s="439" t="inlineStr">
        <is>
          <t>Voluntary information instrument</t>
        </is>
      </c>
      <c r="D30" s="439" t="inlineStr">
        <is>
          <t>Voluntary certification and labelling scheme</t>
        </is>
      </c>
      <c r="E30" s="439" t="inlineStr">
        <is>
          <t>Cross-sectoral; Industry</t>
        </is>
      </c>
      <c r="F30" s="439" t="inlineStr">
        <is>
          <t>N/A</t>
        </is>
      </c>
      <c r="G30" s="439" t="inlineStr">
        <is>
          <t>能效、碳效领跑者制度</t>
        </is>
      </c>
      <c r="H30" s="439" t="inlineStr">
        <is>
          <t>Energy Efficiency and Carbon Efficiency Top-Runner Programme</t>
        </is>
      </c>
      <c r="I30" s="439" t="inlineStr">
        <is>
          <t>N/A</t>
        </is>
      </c>
      <c r="J30" s="439" t="inlineStr">
        <is>
          <t>The Energy Efficiency Top-Runner Programme is a voluntary system established and implemented under the leadership of the National Development and Reform Commission. It periodically selects and publishes the top runners with the highest energy efficiency levels among enterprises in high-energy-consuming industries and public institutions, and uses their energy efficiency levels as industry benchmarks and catch-up targets to guide energy users in energy efficiency benchmarking, target attainment and competition, thereby driving the continuous improvement of overall energy efficiency. The programme was established under the Implementation Plan for the Energy Efficiency Top-Runner Programme (NDRC Environment and Resources [2014] No. 3001) and originally covered three categories: end-use energy-consuming products, enterprises in high-energy-consuming industries and public institutions. In September 2022, the General Office of the State Council issued the Opinions on Deepening the Reform of the Management System for the Electronic and Electrical Appliances Industry (Guobanfa [2022] No. 31), abolishing the energy efficiency top-runner product selection system (end-use energy-consuming products track); the enterprise and public institution tracks continue. It now focuses on two categories: (1) High-energy-consuming industry top runners — enterprises whose unit product energy consumption reaches the industry advanced level, covering more than 30 sub-sectors including steel, non-ferrous metals, building materials, petrochemicals, chemicals, textiles and paper-making; (2) Public institution top runners — state organs, schools, hospitals and other public institutions whose energy and resource utilisation efficiency reaches an advanced level. The various top-runner lists are published by the competent government authorities following voluntary enterprise or public institution application, local recommendation, expert review and public notification. On 30 July 2026, the General Office of the Ministry of Industry and Information Technology, the General Office of the National Development and Reform Commission and the General Office of the State Administration for Market Regulation jointly issued the Notice on Organising the 2026 Recommendation of Energy Efficiency and Carbon Efficiency Top-Runner Enterprises in Key Industries (MIIT Joint Notification [2026] No. 372), expanding the recommended scope of key-industry energy efficiency top runners to 43 sub-sectors and, for the first time, establishing the key-industry carbon efficiency top-runner selection (electrolytic aluminium, cement clinker, synthetic ammonia, ethylene and methanol — five sub-sectors benchmarked against product carbon footprint accounting rules under national or group standards; see subscheme S001). The notice adds a green electricity consumption share requirement (not lower than the region's 2025 renewable electricity consumption responsibility weight and the green electricity consumption share for key energy-consuming industries), sets an application threshold of annual energy consumption exceeding 10,000 tonnes of standard coal equivalent or annual carbon dioxide emissions exceeding 26,000 tonnes of CO2 equivalent, and provides that in principle no more than 5 enterprises per industry may be designated as energy efficiency or carbon efficiency top runners. Participation is voluntary, with no mandatory compliance obligations or penalties.</t>
        </is>
      </c>
      <c r="K30" s="439" t="inlineStr">
        <is>
          <t>Energy efficiency</t>
        </is>
      </c>
      <c r="L30" s="439" t="inlineStr">
        <is>
          <t>Indirect</t>
        </is>
      </c>
      <c r="M30" s="439" t="inlineStr">
        <is>
          <t>Supply-side</t>
        </is>
      </c>
      <c r="N30" s="439" t="inlineStr">
        <is>
          <t>CHN</t>
        </is>
      </c>
      <c r="O30" s="439" t="inlineStr">
        <is>
          <t>national</t>
        </is>
      </c>
      <c r="P30" s="439" t="inlineStr">
        <is>
          <t>N/A</t>
        </is>
      </c>
      <c r="Q30" s="439" t="inlineStr">
        <is>
          <t>31/12/2014</t>
        </is>
      </c>
      <c r="R30" s="439" t="inlineStr">
        <is>
          <t>01/01/2015</t>
        </is>
      </c>
      <c r="S30" s="439" t="inlineStr">
        <is>
          <t>N/A</t>
        </is>
      </c>
      <c r="T30" s="439" t="inlineStr">
        <is>
          <t>23/09/2022</t>
        </is>
      </c>
      <c r="U30" s="439" t="inlineStr">
        <is>
          <t>On 31 December 2014, the NDRC and other departments issued the Implementation Plan for the Energy Efficiency Top-Runner Programme (NDRC Environment and Resources [2014] No. 3001), establishing the top-runner system covering three categories: end-use energy-consuming products, high-energy-consuming industry enterprises and public institutions. The programme has been implemented since then, with multiple batches of key-industry energy efficiency top-runner enterprises and public institution top runners published. On 23 September 2022, the General Office of the State Council issued the Opinions on Deepening the Reform of the Management System for the Electronic and Electrical Appliances Industry (Guobanfa [2022] No. 31), abolishing the energy efficiency top-runner product selection system (end-use energy-consuming products track); the enterprise and public institution top-runner tracks continue. In 2023-2024, top-runner selection continued for key industries (MIIT Joint Notification [2023] No. 278, covering 37 sub-sectors) and public institutions (Guoguan Energy Conservation [2023] No. 282). On 30 July 2026, the General Offices of MIIT, NDRC and SAMR issued the Notice on Organising the 2026 Recommendation of Energy Efficiency and Carbon Efficiency Top-Runner Enterprises in Key Industries (MIIT Joint Notification [2026] No. 372), expanding the recommended scope of key-industry energy efficiency top-runner enterprises to 43 sub-sectors, establishing the carbon efficiency top-runner selection for the first time (electrolytic aluminium, cement clinker, synthetic ammonia, ethylene and methanol — five sub-sectors), and adding a green electricity consumption share requirement.</t>
        </is>
      </c>
      <c r="V30" s="439">
        <f>IF(R30="","In force",IF(R30="N/A","In force",IF(TODAY()&lt;DATE(VALUE(RIGHT(R30,4)),VALUE(MID(R30,4,2)),VALUE(LEFT(R30,2))),"Scheduled",IF(S30="","In force",IF(S30="N/A","In force",IF(TODAY()&lt;DATE(VALUE(RIGHT(S30,4)),VALUE(MID(S30,4,2)),VALUE(LEFT(S30,2))),"In force","Ended"))))))</f>
        <v/>
      </c>
      <c r="W30" s="439" t="inlineStr">
        <is>
          <t>National Development and Reform Commission (Department of Resource Conservation and Environmental Protection); Ministry of Industry and Information Technology (Department of Energy Conservation and Comprehensive Utilisation); State Administration for Market Regulation (Department of Product Quality and Safety Supervision)</t>
        </is>
      </c>
      <c r="X30" s="439" t="inlineStr">
        <is>
          <t>High-energy-consuming enterprises / public institutions (energy efficiency top-runner designation objects)</t>
        </is>
      </c>
      <c r="Y30" s="439" t="inlineStr">
        <is>
          <t>New; Existing</t>
        </is>
      </c>
      <c r="Z30" s="439" t="inlineStr">
        <is>
          <t>The object defined and covered by this instrument covers two categories: (1) High-energy-consuming industry enterprises, including those in steel, cement, electrolytic aluminium, flat glass, oil refining, ethylene and synthetic ammonia, with unit product comprehensive energy consumption as the selection basis (the 2026 round expands the scope to 43 sub-sectors); (2) Public institutions (state organs, schools, hospitals, etc.), with per-unit-floor-area energy consumption and per-capita energy consumption as the selection basis. From the 2026 round, the carbon efficiency top-runner selection is added (electrolytic aluminium, cement clinker, synthetic ammonia, ethylene and methanol — five sub-sectors benchmarked on product carbon footprint; see subscheme S001). Top runners in each category are selected and published on a regular basis. The end-use energy-consuming product top-runner selection was abolished in September 2022 (Guobanfa [2022] No. 31).</t>
        </is>
      </c>
      <c r="AA30" s="439" t="inlineStr">
        <is>
          <t>N/A</t>
        </is>
      </c>
      <c r="AB30" s="439" t="inlineStr">
        <is>
          <t>N/A</t>
        </is>
      </c>
      <c r="AC30" s="439" t="inlineStr">
        <is>
          <t>Firms</t>
        </is>
      </c>
      <c r="AD30" s="439" t="inlineStr">
        <is>
          <t>Enterprises in high-energy-consuming industries and public institutions. Enterprises may voluntarily apply for top-runner status, submitting unit product energy consumption data, and be selected following preliminary review, expert review and public notification. Public institutions may voluntarily apply for public institution top-runner status. The end-use energy-consuming product top-runner selection was abolished in September 2022. Participation is voluntary, with no mandatory compliance obligations.</t>
        </is>
      </c>
      <c r="AE30" s="439" t="inlineStr">
        <is>
          <t>Registration, licensing or other administrative tasks</t>
        </is>
      </c>
      <c r="AF30" s="439" t="inlineStr">
        <is>
          <t>The activity regulated and guided by this instrument is the voluntary application, selection and publication process for energy efficiency top runners among high-energy-consuming industry enterprises and public institutions. Enterprises or public institutions voluntarily submit application materials (unit product energy consumption data or per-unit-floor-area energy consumption indicators); following local recommendation, expert review and public notification, the competent government authorities publish the top-runner list. The list is valid for approximately two years, after which re-selection takes place. The end-use energy-consuming product top-runner selection was abolished in September 2022 (Guobanfa [2022] No. 31). Participation is voluntary.</t>
        </is>
      </c>
      <c r="AG30" s="439" t="inlineStr">
        <is>
          <t>N/A</t>
        </is>
      </c>
      <c r="AH30" s="439" t="inlineStr">
        <is>
          <t>N/A</t>
        </is>
      </c>
      <c r="AI30" s="439" t="inlineStr">
        <is>
          <t>N/A</t>
        </is>
      </c>
      <c r="AJ30" s="439" t="inlineStr">
        <is>
          <t>1) The unit product energy consumption of high-energy-consuming industry enterprises must reach the industry advanced level; 2) Public institutions must reach the advanced level of energy and resource consumption for the corresponding category of public institutions; 3) Selection is through voluntary enterprise/public institution application, local recommendation, expert review and public notification; 4) The top-runner list is valid for approximately two years, after which re-selection takes place; 5) The end-use energy-consuming product top-runner selection was abolished in September 2022 (Guobanfa [2022] No. 31); 6) Participation is voluntary.</t>
        </is>
      </c>
      <c r="AK30" s="439" t="inlineStr">
        <is>
          <t>N/A</t>
        </is>
      </c>
      <c r="AL30" s="439" t="inlineStr">
        <is>
          <t>N/A</t>
        </is>
      </c>
      <c r="AM30" s="439" t="inlineStr">
        <is>
          <t>Selected top-runner enterprises and public institutions receive national and local media publicity and promotion, enhancing brand image and industry influence; they receive priority recommendation for inclusion in relevant demonstration lists; some localities provide commendation and financial awards to top-runner enterprises and public institutions; public institution top runners are incorporated into evaluation systems such as the establishment of resource-conserving institutions.</t>
        </is>
      </c>
      <c r="AN30" s="439" t="inlineStr">
        <is>
          <t>Selected top-runner enterprises and public institutions are subject to dynamic management during the validity period; if the enterprise unit product energy consumption or public institution energy consumption no longer meets the top-runner requirements, the top-runner qualification is revoked. The competent authorities organise third-party bodies to conduct supervisory inspections.</t>
        </is>
      </c>
      <c r="AO30" s="439" t="inlineStr">
        <is>
          <t>N/A (voluntary programme; no non-compliance sanctions. Those that no longer meet the top-runner conditions or are found to have engaged in falsification shall have their top-runner qualification revoked and be publicly announced.)</t>
        </is>
      </c>
      <c r="AP30" s="439" t="inlineStr">
        <is>
          <t>N/A (this instrument is a voluntary benchmarking programme; the amount of GHG emissions covered depends on the scale and extent of voluntary enterprise and public institution participation and energy efficiency improvement, and there is no directly quantifiable fixed coverage amount)</t>
        </is>
      </c>
      <c r="AQ30" s="439" t="inlineStr">
        <is>
          <t>N/A (this instrument is a voluntary tool; the share of GHG emissions covered depends on voluntary uptake)</t>
        </is>
      </c>
      <c r="AR30" s="439" t="inlineStr">
        <is>
          <t>C19; C20; C23; C24; D35; O84; P85; Q86</t>
        </is>
      </c>
      <c r="AS30" s="439" t="inlineStr">
        <is>
          <t>CO2; CH4; N2O</t>
        </is>
      </c>
      <c r="AT30" s="439" t="inlineStr">
        <is>
          <t>Positive</t>
        </is>
      </c>
      <c r="AU30" s="439" t="inlineStr">
        <is>
          <t>Energy conservation; Technological innovation; Industrial development; Pollution control</t>
        </is>
      </c>
      <c r="AV30" s="439" t="inlineStr">
        <is>
          <t>Notice on Issuing the Implementation Plan for the Energy Efficiency Top-Runner Programme (NDRC Environment and Resources [2014] No. 3001); Notice on Organising the 2026 Recommendation of Energy Efficiency and Carbon Efficiency Top-Runner Enterprises in Key Industries (MIIT Joint Notification [2026] No. 372)</t>
        </is>
      </c>
      <c r="AW30" s="439" t="inlineStr">
        <is>
          <t>https://www.ndrc.gov.cn/xxgk/zcfb/tz/201501/t20150108_963728.html</t>
        </is>
      </c>
      <c r="AX30" s="439" t="inlineStr">
        <is>
          <t>https://wap.miit.gov.cn/zwgk/zcwj/wjfb/tz/art/2026/art_277a824ef0ae478faf7dc2d4f14b5db6.html</t>
        </is>
      </c>
    </row>
    <row r="31">
      <c r="A31" s="439" t="inlineStr">
        <is>
          <t>CHNVIIVLBI05S000</t>
        </is>
      </c>
      <c r="B31" s="439" t="inlineStr">
        <is>
          <t>Instrument</t>
        </is>
      </c>
      <c r="C31" s="439" t="inlineStr">
        <is>
          <t>Voluntary information instrument</t>
        </is>
      </c>
      <c r="D31" s="439" t="inlineStr">
        <is>
          <t>Voluntary certification and labelling scheme</t>
        </is>
      </c>
      <c r="E31" s="439" t="inlineStr">
        <is>
          <t>Cross-sectoral</t>
        </is>
      </c>
      <c r="F31" s="439" t="inlineStr">
        <is>
          <t>N/A</t>
        </is>
      </c>
      <c r="G31" s="439" t="inlineStr">
        <is>
          <t>绿色产品标识</t>
        </is>
      </c>
      <c r="H31" s="439" t="inlineStr">
        <is>
          <t>Green Product Label</t>
        </is>
      </c>
      <c r="I31" s="439" t="inlineStr">
        <is>
          <t>N/A</t>
        </is>
      </c>
      <c r="J31" s="439" t="inlineStr">
        <is>
          <t>Green Product Certification is a unified green product certification and labelling system established and implemented under the unified deployment of the State Council, led by the State Administration for Market Regulation together with relevant departments. Based on the full-life-cycle assessment concept, products are comprehensively evaluated and certified across four dimensions — resource attributes, energy attributes, environmental attributes and quality attributes — and awarded the unified national green product label. The system originated from the 2016 Opinions of the General Office of the State Council on Establishing a Unified Green Product Standard, Certification and Labelling System (Guobanfa [2016] No. 86), which integrated the various environmental protection, energy-saving, water-saving, circular, low-carbon, recycled and organic product certifications previously dispersed among different authorities into a unified national green product certification and labelling system. The first batch of the green product certification catalogue covers categories such as wood-based panels and wooden flooring, coatings, sanitary ceramics, building glass, solar water heating systems, furniture, waterproof and sealing materials, ceramic tiles (slabs), textile products, paper and paper products, wood-plastic products, plastic products and washing products. Green building material product certification is included as a sub-category within the unified framework. Enterprises voluntarily apply for certification; there are no mandatory compliance obligations or penalties.</t>
        </is>
      </c>
      <c r="K31" s="439" t="inlineStr">
        <is>
          <t>Green consumption; Climate change mitigation; Adaptation</t>
        </is>
      </c>
      <c r="L31" s="439" t="inlineStr">
        <is>
          <t>Indirect</t>
        </is>
      </c>
      <c r="M31" s="439" t="inlineStr">
        <is>
          <t>environment</t>
        </is>
      </c>
      <c r="N31" s="439" t="inlineStr">
        <is>
          <t>CHN</t>
        </is>
      </c>
      <c r="O31" s="439" t="inlineStr">
        <is>
          <t>national</t>
        </is>
      </c>
      <c r="P31" s="439" t="inlineStr">
        <is>
          <t>N/A</t>
        </is>
      </c>
      <c r="Q31" s="439" t="inlineStr">
        <is>
          <t>22/11/2016</t>
        </is>
      </c>
      <c r="R31" s="439" t="inlineStr">
        <is>
          <t>22/11/2016</t>
        </is>
      </c>
      <c r="S31" s="439" t="inlineStr">
        <is>
          <t>N/A</t>
        </is>
      </c>
      <c r="T31" s="439" t="inlineStr">
        <is>
          <t>01/03/2020</t>
        </is>
      </c>
      <c r="U31" s="439" t="inlineStr">
        <is>
          <t>In 2020, the State Administration for Market Regulation issued the Green Product Certification Catalogue, which was formally implemented after integration, further clarifying the scope of certified products and implementation rules.</t>
        </is>
      </c>
      <c r="V31" s="439">
        <f>IF(R31="","In force",IF(R31="N/A","In force",IF(TODAY()&lt;DATE(VALUE(RIGHT(R31,4)),VALUE(MID(R31,4,2)),VALUE(LEFT(R31,2))),"Scheduled",IF(S31="","In force",IF(S31="N/A","In force",IF(TODAY()&lt;DATE(VALUE(RIGHT(S31,4)),VALUE(MID(S31,4,2)),VALUE(LEFT(S31,2))),"In force","Ended"))))))</f>
        <v/>
      </c>
      <c r="W31" s="439" t="inlineStr">
        <is>
          <t>State Administration for Market Regulation (Department of Certification Supervision); Certification and Accreditation Administration of the People's Republic of China; National Development and Reform Commission; Ministry of Industry and Information Technology; Ministry of Housing and Urban-Rural Development and other relevant departments</t>
        </is>
      </c>
      <c r="X31" s="439" t="inlineStr">
        <is>
          <t>Products (green product certification objects)</t>
        </is>
      </c>
      <c r="Y31" s="439" t="inlineStr">
        <is>
          <t>New; Existing</t>
        </is>
      </c>
      <c r="Z31" s="439" t="inlineStr">
        <is>
          <t>The object defined and covered by this instrument is the various categories of products included in the green product certification catalogue, including but not limited to building materials (wood-based panels, coatings, sanitary ceramics, building glass, ceramic tiles, waterproof and sealing materials, etc.), furniture, textiles, paper products, plastic products, washing products and other categories. Certification is based on the green product evaluation standards for the corresponding product category, comprehensively evaluating products across four dimensions — resource attributes, energy attributes, environmental attributes and quality attributes — over their full life cycle.</t>
        </is>
      </c>
      <c r="AA31" s="439" t="inlineStr">
        <is>
          <t>N/A</t>
        </is>
      </c>
      <c r="AB31" s="439" t="inlineStr">
        <is>
          <t>N/A</t>
        </is>
      </c>
      <c r="AC31" s="439" t="inlineStr">
        <is>
          <t>Firms</t>
        </is>
      </c>
      <c r="AD31" s="439" t="inlineStr">
        <is>
          <t>Manufacturers and distributors of the various product categories covered by the green product certification catalogue. Enterprises may voluntarily apply to nationally accredited certification bodies for green product certification; upon product testing and factory inspection demonstrating compliance with the green product evaluation standards, they obtain the certification certificate and the right to use the label. Participation is voluntary.</t>
        </is>
      </c>
      <c r="AE31" s="439" t="inlineStr">
        <is>
          <t>Registration, licensing or other administrative tasks</t>
        </is>
      </c>
      <c r="AF31" s="439" t="inlineStr">
        <is>
          <t>The activity regulated and guided by this instrument is the voluntary green product certification and labelling process for products. Enterprises voluntarily submit green product certification applications to nationally accredited certification bodies; products must pass full-life-cycle assessment and meet green product evaluation standards across the four dimensions of resource attributes, energy attributes, environmental attributes and quality attributes; upon passing product testing and factory inspection, the green product certification certificate is issued and the right to use the unified national green product label is granted. After certification, enterprises must undergo annual supervisory inspections by the certification body. Participation is voluntary.</t>
        </is>
      </c>
      <c r="AG31" s="439" t="inlineStr">
        <is>
          <t>N/A</t>
        </is>
      </c>
      <c r="AH31" s="439" t="inlineStr">
        <is>
          <t>N/A</t>
        </is>
      </c>
      <c r="AI31" s="439" t="inlineStr">
        <is>
          <t>N/A</t>
        </is>
      </c>
      <c r="AJ31" s="439" t="inlineStr">
        <is>
          <t>1) Products must fall within the scope of the green product certification catalogue; 2) Products must pass full-life-cycle assessment and meet the requirements of the corresponding green product evaluation standards across the four dimensions of resource attributes, energy attributes, environmental attributes and quality attributes; 3) Enterprises must pass product testing and factory quality assurance capability inspection; 4) After certification, enterprises must undergo annual supervisory inspections by the certification body; 5) Certified products may carry the unified national green product label on the product and packaging; 6) Enterprises voluntarily apply for certification; there are no mandatory compliance obligations or penalties.</t>
        </is>
      </c>
      <c r="AK31" s="439" t="inlineStr">
        <is>
          <t>N/A</t>
        </is>
      </c>
      <c r="AL31" s="439" t="inlineStr">
        <is>
          <t>N/A</t>
        </is>
      </c>
      <c r="AM31" s="439" t="inlineStr">
        <is>
          <t>Enterprises that obtain green product certification may use the unified national green product label on their products, enhancing product market competitiveness and consumer recognition; green products receive priority for inclusion in government green procurement catalogues and green building material government procurement projects; green product certification is linked with green finance policies, and certified enterprises and products may receive green credit and green bond support; green product designation is coordinated and linked with policies such as high-tech enterprise recognition and green factory evaluation.</t>
        </is>
      </c>
      <c r="AN31" s="439" t="inlineStr">
        <is>
          <t>Certified enterprises must undergo annual supervisory inspections and product sampling and testing by certification bodies to ensure continued compliance with green product evaluation standards; certification bodies may suspend or revoke the certification certificate for non-compliant products; market regulatory authorities and relevant industry authorities supervise certification activities.</t>
        </is>
      </c>
      <c r="AO31" s="439" t="inlineStr">
        <is>
          <t>N/A (voluntary certification label; no non-compliance sanctions. For products and enterprises that fail to pass supervisory inspections or do not continuously meet green product certification requirements, the certification body may suspend or revoke their certification certificate and the right to use the label; those engaging in falsification shall be pursued for legal liability in accordance with the law.)</t>
        </is>
      </c>
      <c r="AP31" s="439" t="inlineStr">
        <is>
          <t>N/A (this instrument is a voluntary certification and labelling tool; the amount of GHG emissions covered depends on the categories and quantity of products voluntarily certified by enterprises, and there is no directly quantifiable fixed coverage amount)</t>
        </is>
      </c>
      <c r="AQ31" s="439" t="inlineStr">
        <is>
          <t>N/A (this instrument is a voluntary tool; the share of GHG emissions covered depends on voluntary uptake)</t>
        </is>
      </c>
      <c r="AR31" s="439" t="inlineStr">
        <is>
          <t>C10; C11; C12; C13; C14; C15; C16; C17; C18; C19; C20; C21; C22; C23; C24; C25; C26; C27; C28; C29; C30; C31; C32; C33</t>
        </is>
      </c>
      <c r="AS31" s="439" t="inlineStr">
        <is>
          <t>CO2; CH4; N2O</t>
        </is>
      </c>
      <c r="AT31" s="439" t="inlineStr">
        <is>
          <t>Positive</t>
        </is>
      </c>
      <c r="AU31" s="439" t="inlineStr">
        <is>
          <t>Industrial development; Pollution control; Resource conservation; Circular economy; Public health</t>
        </is>
      </c>
      <c r="AV31" s="439" t="inlineStr">
        <is>
          <t>Opinions of the General Office of the State Council on Establishing a Unified Green Product Standard, Certification and Labelling System (Guobanfa [2016] No. 86)</t>
        </is>
      </c>
      <c r="AW31" s="439" t="inlineStr">
        <is>
          <t>https://www.gov.cn/zhengce/content/2016-12/07/content_5144554.htm</t>
        </is>
      </c>
      <c r="AX31" s="439" t="inlineStr">
        <is>
          <t>N/A</t>
        </is>
      </c>
    </row>
    <row r="32">
      <c r="A32" s="439" t="inlineStr">
        <is>
          <t>CHNVIIVLBI06S000</t>
        </is>
      </c>
      <c r="B32" s="439" t="inlineStr">
        <is>
          <t>Instrument</t>
        </is>
      </c>
      <c r="C32" s="439" t="inlineStr">
        <is>
          <t>Voluntary information instrument</t>
        </is>
      </c>
      <c r="D32" s="439" t="inlineStr">
        <is>
          <t>Voluntary certification and labelling scheme</t>
        </is>
      </c>
      <c r="E32" s="439" t="inlineStr">
        <is>
          <t>Buildings</t>
        </is>
      </c>
      <c r="F32" s="439" t="inlineStr">
        <is>
          <t>N/A</t>
        </is>
      </c>
      <c r="G32" s="439" t="inlineStr">
        <is>
          <t>近零能耗建筑标识</t>
        </is>
      </c>
      <c r="H32" s="439" t="inlineStr">
        <is>
          <t>Nearly Zero Energy Building Label</t>
        </is>
      </c>
      <c r="I32" s="439" t="inlineStr">
        <is>
          <t>N/A</t>
        </is>
      </c>
      <c r="J32" s="439" t="inlineStr">
        <is>
          <t>The Nearly Zero Energy Building Label is a voluntary evaluation system for assessing and labelling building projects that meet the nearly zero energy building technical standards. Based on the national standard GB/T 51350-2019 Technical Standard for Nearly Zero Energy Buildings, it comprehensively assesses the indoor environmental parameters and energy efficiency indicators of buildings, awarding corresponding labels to ultra-low energy buildings, nearly zero energy buildings and zero energy buildings that meet the standards. Labels are divided into three grades: ultra-low energy building (energy saving rate of 82%-85% or above), nearly zero energy building (energy saving rate of 86%-90% or above) and zero energy building (annual renewable energy generation greater than or equal to the building's own annual final energy consumption). Assessment indicators include building energy efficiency indicators (building envelope energy saving rate, comprehensive building energy saving rate, renewable energy utilisation rate) and indoor environmental parameters (temperature, humidity, fresh air volume, noise, etc.), verified through building energy simulation calculations and on-site testing. The system was promoted and established by the housing and urban-rural development authorities and the building energy conservation associations, and formally came into operation after the implementation of the national standard GB/T 51350-2019 in 2019. Project owners voluntarily apply; there are no mandatory compliance obligations or penalties.</t>
        </is>
      </c>
      <c r="K32" s="439" t="inlineStr">
        <is>
          <t>Energy conservation; Climate change mitigation</t>
        </is>
      </c>
      <c r="L32" s="439" t="inlineStr">
        <is>
          <t>Direct</t>
        </is>
      </c>
      <c r="M32" s="439" t="inlineStr">
        <is>
          <t>environment</t>
        </is>
      </c>
      <c r="N32" s="439" t="inlineStr">
        <is>
          <t>CHN</t>
        </is>
      </c>
      <c r="O32" s="439" t="inlineStr">
        <is>
          <t>national</t>
        </is>
      </c>
      <c r="P32" s="439" t="inlineStr">
        <is>
          <t>N/A</t>
        </is>
      </c>
      <c r="Q32" s="439" t="inlineStr">
        <is>
          <t>01/01/2019</t>
        </is>
      </c>
      <c r="R32" s="439" t="inlineStr">
        <is>
          <t>01/09/2019</t>
        </is>
      </c>
      <c r="S32" s="439" t="inlineStr">
        <is>
          <t>N/A</t>
        </is>
      </c>
      <c r="T32" s="439" t="inlineStr">
        <is>
          <t>N/A</t>
        </is>
      </c>
      <c r="U32" s="439" t="inlineStr">
        <is>
          <t>N/A</t>
        </is>
      </c>
      <c r="V32" s="439">
        <f>IF(R32="","In force",IF(R32="N/A","In force",IF(TODAY()&lt;DATE(VALUE(RIGHT(R32,4)),VALUE(MID(R32,4,2)),VALUE(LEFT(R32,2))),"Scheduled",IF(S32="","In force",IF(S32="N/A","In force",IF(TODAY()&lt;DATE(VALUE(RIGHT(S32,4)),VALUE(MID(S32,4,2)),VALUE(LEFT(S32,2))),"In force","Ended"))))))</f>
        <v/>
      </c>
      <c r="W32" s="439" t="inlineStr">
        <is>
          <t>Ministry of Housing and Urban-Rural Development (Department of Standard Quota); China Association of Building Energy Efficiency and other authorised assessment bodies</t>
        </is>
      </c>
      <c r="X32" s="439" t="inlineStr">
        <is>
          <t>Buildings (nearly zero energy building evaluation objects)</t>
        </is>
      </c>
      <c r="Y32" s="439" t="inlineStr">
        <is>
          <t>New; Existing</t>
        </is>
      </c>
      <c r="Z32" s="439" t="inlineStr">
        <is>
          <t>The object defined and covered by this instrument is the various types of new, renovated and expanded civil buildings, including residential buildings and public buildings. Evaluation is based on GB/T 51350-2019 Technical Standard for Nearly Zero Energy Buildings, and buildings are classified as ultra-low energy, nearly zero energy or zero energy according to indicators such as building envelope energy saving rate, comprehensive building energy saving rate and renewable energy utilisation rate. Evaluation applies to both the design phase and the operation phase.</t>
        </is>
      </c>
      <c r="AA32" s="439" t="inlineStr">
        <is>
          <t>N/A</t>
        </is>
      </c>
      <c r="AB32" s="439" t="inlineStr">
        <is>
          <t>N/A</t>
        </is>
      </c>
      <c r="AC32" s="439" t="inlineStr">
        <is>
          <t>Firms</t>
        </is>
      </c>
      <c r="AD32" s="439" t="inlineStr">
        <is>
          <t>Development and construction entities, design entities and operation and management entities of various types of civil building projects. Project entities may voluntarily apply to authorised assessment bodies for nearly zero energy building assessment and labelling, and obtain the corresponding grade of label after building energy simulation analysis, on-site testing and expert review. Participation is voluntary.</t>
        </is>
      </c>
      <c r="AE32" s="439" t="inlineStr">
        <is>
          <t>Registration, licensing or other administrative tasks</t>
        </is>
      </c>
      <c r="AF32" s="439" t="inlineStr">
        <is>
          <t>The activity regulated and guided by this instrument is the voluntary nearly zero energy building assessment and label recognition process for building projects. Project entities voluntarily apply to authorised assessment bodies for nearly zero energy building assessment, submitting building energy simulation calculation reports and on-site testing data; after expert review, the building is classified as ultra-low energy, nearly zero energy or zero energy according to the energy efficiency indicators of GB/T 51350-2019 Technical Standard for Nearly Zero Energy Buildings, and the corresponding label is awarded. The evaluation applies to both the design phase and the operation phase. Participation is voluntary.</t>
        </is>
      </c>
      <c r="AG32" s="439" t="inlineStr">
        <is>
          <t>N/A</t>
        </is>
      </c>
      <c r="AH32" s="439" t="inlineStr">
        <is>
          <t>N/A</t>
        </is>
      </c>
      <c r="AI32" s="439" t="inlineStr">
        <is>
          <t>N/A</t>
        </is>
      </c>
      <c r="AJ32" s="439" t="inlineStr">
        <is>
          <t>1) The building must meet the indoor environmental parameter and energy efficiency indicator requirements of GB/T 51350-2019 Technical Standard for Nearly Zero Energy Buildings; 2) Ultra-low energy building: comprehensive building energy saving rate of 82%-85% or above; 3) Nearly zero energy building: comprehensive building energy saving rate of 86%-90% or above; 4) Zero energy building: annual renewable energy generation greater than or equal to the building's own annual final energy consumption; 5) Verification through building energy simulation calculations and on-site testing is required; 6) Project owners voluntarily apply; there are no mandatory compliance obligations or penalties.</t>
        </is>
      </c>
      <c r="AK32" s="439" t="inlineStr">
        <is>
          <t>N/A</t>
        </is>
      </c>
      <c r="AL32" s="439" t="inlineStr">
        <is>
          <t>N/A</t>
        </is>
      </c>
      <c r="AM32" s="439" t="inlineStr">
        <is>
          <t>Projects that obtain the nearly zero energy building label gain social recognition and enhanced market value; national and local governments provide fiscal subsidies for ultra-low energy and nearly zero energy buildings (e.g. Beijing, Hebei, Shandong and other localities provide subsidies of several hundred yuan per square metre for ultra-low energy buildings) and floor area ratio bonuses; nearly zero energy buildings are included in the scope of green finance support.</t>
        </is>
      </c>
      <c r="AN32" s="439" t="inlineStr">
        <is>
          <t>Buildings that have obtained the label must continuously meet the nearly zero energy building operation requirements; assessment bodies conduct periodic follow-up evaluations of labelled projects, and may revoke the label if they find that the requirements are no longer met. Project entities are encouraged to conduct continuous monitoring and public disclosure of the building's actual operational energy consumption.</t>
        </is>
      </c>
      <c r="AO32" s="439" t="inlineStr">
        <is>
          <t>N/A (voluntary building evaluation label; no non-compliance sanctions. Where falsification of application materials is discovered or operations no longer meet the requirements, the assessment body shall revoke the label.)</t>
        </is>
      </c>
      <c r="AP32" s="439" t="inlineStr">
        <is>
          <t>N/A (this instrument is a voluntary building evaluation and labelling tool; the amount of GHG emissions covered depends on the total amount of nearly zero energy building space voluntarily submitted for evaluation and awarded labels, and there is no directly quantifiable fixed coverage amount)</t>
        </is>
      </c>
      <c r="AQ32" s="439" t="inlineStr">
        <is>
          <t>N/A (this instrument is a voluntary tool; the share of GHG emissions covered depends on voluntary uptake)</t>
        </is>
      </c>
      <c r="AR32" s="439" t="inlineStr">
        <is>
          <t>F41; F42; F43</t>
        </is>
      </c>
      <c r="AS32" s="439" t="inlineStr">
        <is>
          <t>CO2; CH4; N2O</t>
        </is>
      </c>
      <c r="AT32" s="439" t="inlineStr">
        <is>
          <t>Positive</t>
        </is>
      </c>
      <c r="AU32" s="439" t="inlineStr">
        <is>
          <t>Energy conservation; Pollution control; Technological innovation</t>
        </is>
      </c>
      <c r="AV32" s="439" t="inlineStr">
        <is>
          <t>Announcement of the Ministry of Housing and Urban-Rural Development on Issuing the National Standard Technical Standard for Nearly Zero Energy Buildings (MOHURD Announcement [2019] No. 22, GB/T 51350-2019)</t>
        </is>
      </c>
      <c r="AW32" s="439" t="inlineStr">
        <is>
          <t>https://www.mohurd.gov.cn/gongkai/zc/wjk/art/2019/art_17339_240712.html</t>
        </is>
      </c>
      <c r="AX32" s="439" t="inlineStr">
        <is>
          <t>N/A</t>
        </is>
      </c>
    </row>
    <row r="33">
      <c r="A33" s="439" t="inlineStr">
        <is>
          <t>CHNVIIVLBI07S000</t>
        </is>
      </c>
      <c r="B33" s="439" t="inlineStr">
        <is>
          <t>Instrument</t>
        </is>
      </c>
      <c r="C33" s="439" t="inlineStr">
        <is>
          <t>Voluntary information instrument</t>
        </is>
      </c>
      <c r="D33" s="439" t="inlineStr">
        <is>
          <t>Voluntary certification and labelling scheme</t>
        </is>
      </c>
      <c r="E33" s="439" t="inlineStr">
        <is>
          <t>Cross-sectoral</t>
        </is>
      </c>
      <c r="F33" s="439" t="inlineStr">
        <is>
          <t>N/A</t>
        </is>
      </c>
      <c r="G33" s="439" t="inlineStr">
        <is>
          <t>产品碳足迹标识</t>
        </is>
      </c>
      <c r="H33" s="439" t="inlineStr">
        <is>
          <t>Product Carbon Footprint Label</t>
        </is>
      </c>
      <c r="I33" s="439" t="inlineStr">
        <is>
          <t>N/A</t>
        </is>
      </c>
      <c r="J33" s="439" t="inlineStr">
        <is>
          <t>The Product Carbon Footprint Label Certification is a voluntary product carbon footprint labelling and certification system jointly established and implemented by the State Administration for Market Regulation and other departments. Based on product carbon footprint accounting standards and certification specifications, the full-life-cycle GHG emissions of products — from raw material acquisition, manufacturing, distribution and transport, use and consumption to disposal and recycling — are quantified, verified and labelled, conveying product carbon emission information to consumers and purchasers through a unified carbon footprint label and guiding low-carbon consumption and low-carbon production. The system was established under the Notice on Launching the Pilot Programme for Product Carbon Footprint Label Certification (Guoshijian Ren Zhengfa [2024] No. 85) jointly issued by the State Administration for Market Regulation, the Ministry of Ecology and Environment, the National Development and Reform Commission and the Ministry of Industry and Information Technology in August 2024. The pilot covers 11 priority product categories — lithium batteries, photovoltaic products, steel, textiles, electronic and electrical appliances, tyres, cement, electrolytic aluminium, urea, ammonium phosphate and wood products — with a pilot period of three years. The certification and labelling system covers two labelling forms: carbon footprint quantification labels and carbon footprint grade labels. Enterprises voluntarily apply for certification; there are no mandatory compliance obligations or penalties.</t>
        </is>
      </c>
      <c r="K33" s="439" t="inlineStr">
        <is>
          <t>Climate change mitigation; Green consumption</t>
        </is>
      </c>
      <c r="L33" s="439" t="inlineStr">
        <is>
          <t>Direct</t>
        </is>
      </c>
      <c r="M33" s="439" t="inlineStr">
        <is>
          <t>environment</t>
        </is>
      </c>
      <c r="N33" s="439" t="inlineStr">
        <is>
          <t>CHN</t>
        </is>
      </c>
      <c r="O33" s="439" t="inlineStr">
        <is>
          <t>national</t>
        </is>
      </c>
      <c r="P33" s="439" t="inlineStr">
        <is>
          <t>N/A</t>
        </is>
      </c>
      <c r="Q33" s="439" t="inlineStr">
        <is>
          <t>30/08/2024</t>
        </is>
      </c>
      <c r="R33" s="439" t="inlineStr">
        <is>
          <t>30/08/2024</t>
        </is>
      </c>
      <c r="S33" s="439" t="inlineStr">
        <is>
          <t>N/A</t>
        </is>
      </c>
      <c r="T33" s="439" t="inlineStr">
        <is>
          <t>N/A</t>
        </is>
      </c>
      <c r="U33" s="439" t="inlineStr">
        <is>
          <t>N/A</t>
        </is>
      </c>
      <c r="V33" s="439">
        <f>IF(R33="","In force",IF(R33="N/A","In force",IF(TODAY()&lt;DATE(VALUE(RIGHT(R33,4)),VALUE(MID(R33,4,2)),VALUE(LEFT(R33,2))),"Scheduled",IF(S33="","In force",IF(S33="N/A","In force",IF(TODAY()&lt;DATE(VALUE(RIGHT(S33,4)),VALUE(MID(S33,4,2)),VALUE(LEFT(S33,2))),"In force","Ended"))))))</f>
        <v/>
      </c>
      <c r="W33" s="439" t="inlineStr">
        <is>
          <t>State Administration for Market Regulation (Department of Certification Supervision); Ministry of Ecology and Environment; National Development and Reform Commission; Ministry of Industry and Information Technology</t>
        </is>
      </c>
      <c r="X33" s="439" t="inlineStr">
        <is>
          <t>Products (carbon footprint label certification objects)</t>
        </is>
      </c>
      <c r="Y33" s="439" t="inlineStr">
        <is>
          <t>New; Existing</t>
        </is>
      </c>
      <c r="Z33" s="439" t="inlineStr">
        <is>
          <t>The object defined and covered by this instrument is the various categories of products included in the carbon footprint label certification catalogue. The near-term focus is on key-industry products with urgent carbon footprint data needs, such as batteries, photovoltaic products, electronic and electrical appliances, textiles, steel, non-ferrous metals and building materials. Certification is based on the product carbon footprint accounting general rules and product-category-specific carbon footprint accounting rules, quantifying and labelling the full-life-cycle GHG emissions of products (raw material acquisition, manufacturing, distribution and transport, use and consumption, disposal and recycling).</t>
        </is>
      </c>
      <c r="AA33" s="439" t="inlineStr">
        <is>
          <t>N/A</t>
        </is>
      </c>
      <c r="AB33" s="439" t="inlineStr">
        <is>
          <t>N/A</t>
        </is>
      </c>
      <c r="AC33" s="439" t="inlineStr">
        <is>
          <t>Firms</t>
        </is>
      </c>
      <c r="AD33" s="439" t="inlineStr">
        <is>
          <t>Manufacturers and brand owners of the various product categories covered by the product carbon footprint label certification catalogue. Enterprises may voluntarily apply to nationally accredited certification bodies for product carbon footprint label certification; upon full-life-cycle carbon footprint quantification and third-party verification, they obtain the certification certificate and the right to use the label. Participation is voluntary.</t>
        </is>
      </c>
      <c r="AE33" s="439" t="inlineStr">
        <is>
          <t>Registration, licensing or other administrative tasks</t>
        </is>
      </c>
      <c r="AF33" s="439" t="inlineStr">
        <is>
          <t>The activity regulated and guided by this instrument is the voluntary product carbon footprint label certification and labelling process for products. Enterprises voluntarily submit product carbon footprint label certification applications to nationally accredited certification bodies; the full-life-cycle GHG emissions of the product are quantified in accordance with the carbon footprint accounting general rules and product-category accounting rules; after verification by a third-party verification body, the carbon footprint label certification certificate is issued and the right to use the carbon footprint label is granted. After certification, enterprises must undergo supervisory inspections and data update verification by the certification body. Participation is voluntary.</t>
        </is>
      </c>
      <c r="AG33" s="439" t="inlineStr">
        <is>
          <t>N/A</t>
        </is>
      </c>
      <c r="AH33" s="439" t="inlineStr">
        <is>
          <t>N/A</t>
        </is>
      </c>
      <c r="AI33" s="439" t="inlineStr">
        <is>
          <t>N/A</t>
        </is>
      </c>
      <c r="AJ33" s="439" t="inlineStr">
        <is>
          <t>1) Products must fall within the scope of the carbon footprint label certification catalogue; 2) Products must complete full-life-cycle GHG emission accounting in accordance with the carbon footprint accounting general rules and product-category accounting rules; 3) The carbon footprint accounting must be verified by a nationally accredited third-party verification body; 4) After certification, enterprises must undergo supervisory inspections and data update requirements by the certification body; 5) Certified products may carry the carbon footprint label on the product body, packaging or electronic platforms; 6) Enterprises voluntarily apply for certification; there are no mandatory compliance obligations or penalties.</t>
        </is>
      </c>
      <c r="AK33" s="439" t="inlineStr">
        <is>
          <t>N/A</t>
        </is>
      </c>
      <c r="AL33" s="439" t="inlineStr">
        <is>
          <t>N/A</t>
        </is>
      </c>
      <c r="AM33" s="439" t="inlineStr">
        <is>
          <t>Enterprises that obtain carbon footprint label certification may use the carbon footprint label on their products, meeting downstream customer and end-consumer demand for product carbon emission information and enhancing the international competitiveness of products; products with excellent carbon emission performance may obtain a carbon footprint grade label (e.g. low-carbon grade), gaining market differentiation advantages; the system is linked with green finance, green procurement, carbon inclusion and other policies; it helps enterprises respond to international carbon border adjustment mechanisms and green trade rule requirements.</t>
        </is>
      </c>
      <c r="AN33" s="439" t="inlineStr">
        <is>
          <t>Certified enterprises must undergo periodic supervisory inspections and carbon footprint data update verification by certification bodies; when the product carbon footprint changes significantly (e.g. due to process improvements or supply chain changes), the accounting data and label information must be updated; certification bodies and market regulatory authorities supervise carbon footprint label certification activities.</t>
        </is>
      </c>
      <c r="AO33" s="439" t="inlineStr">
        <is>
          <t>N/A (voluntary certification label; no non-compliance sanctions. For products and enterprises that fail to pass supervisory inspections, have false carbon footprint data or do not continuously meet certification requirements, the certification body may suspend or revoke their certification certificate and the right to use the label.)</t>
        </is>
      </c>
      <c r="AP33" s="439" t="inlineStr">
        <is>
          <t>N/A (this instrument is a voluntary certification and labelling tool; the amount of GHG emissions covered depends on the categories and quantity of products voluntarily certified by enterprises as well as the magnitude of product carbon footprints and emission reductions, and there is no directly quantifiable fixed coverage amount)</t>
        </is>
      </c>
      <c r="AQ33" s="439" t="inlineStr">
        <is>
          <t>N/A (this instrument is a voluntary tool; the share of GHG emissions covered depends on voluntary uptake)</t>
        </is>
      </c>
      <c r="AR33" s="439" t="inlineStr">
        <is>
          <t>C13; C24; C26; C27</t>
        </is>
      </c>
      <c r="AS33" s="439" t="inlineStr">
        <is>
          <t>CO2; CH4; N2O; SF6; HFCs; PFCs</t>
        </is>
      </c>
      <c r="AT33" s="439" t="inlineStr">
        <is>
          <t>Positive</t>
        </is>
      </c>
      <c r="AU33" s="439" t="inlineStr">
        <is>
          <t>Technological innovation; Industrial development; Energy conservation</t>
        </is>
      </c>
      <c r="AV33" s="439" t="inlineStr">
        <is>
          <t>Notice of the State Administration for Market Regulation and Other Departments on Launching the Pilot Programme for Product Carbon Footprint Label Certification (Guoshijian Ren Zhengfa [2024] No. 85)</t>
        </is>
      </c>
      <c r="AW33" s="439" t="inlineStr">
        <is>
          <t>https://www.gov.cn/zhengce/zhengceku/202409/content_6973449.htm</t>
        </is>
      </c>
      <c r="AX33" s="439" t="inlineStr">
        <is>
          <t>N/A</t>
        </is>
      </c>
    </row>
    <row r="34">
      <c r="A34" s="439" t="inlineStr">
        <is>
          <t>CHNVIIVLBI08S000</t>
        </is>
      </c>
      <c r="B34" s="439" t="inlineStr">
        <is>
          <t>Instrument</t>
        </is>
      </c>
      <c r="C34" s="439" t="inlineStr">
        <is>
          <t>Voluntary information instrument</t>
        </is>
      </c>
      <c r="D34" s="439" t="inlineStr">
        <is>
          <t>Voluntary certification and labelling scheme</t>
        </is>
      </c>
      <c r="E34" s="439" t="inlineStr">
        <is>
          <t>Cross-sectoral</t>
        </is>
      </c>
      <c r="F34" s="439" t="inlineStr">
        <is>
          <t>N/A</t>
        </is>
      </c>
      <c r="G34" s="439" t="inlineStr">
        <is>
          <t>绿色债券标识</t>
        </is>
      </c>
      <c r="H34" s="439" t="inlineStr">
        <is>
          <t>Green Bond Label</t>
        </is>
      </c>
      <c r="I34" s="439" t="inlineStr">
        <is>
          <t>N/A</t>
        </is>
      </c>
      <c r="J34" s="439" t="inlineStr">
        <is>
          <t>The Green Bond Label is a voluntary green bond assessment, certification and labelling system jointly established by the People's Bank of China (PBC) and the China Securities Regulatory Commission (CSRC), established under the Green Bond Assessment and Certification Conduct Guidelines (Interim) (PBC and CSRC Announcement [2017] No. 20). Through third-party assessment and certification bodies that evaluate bond proceeds utilisation, project screening and fund management against green bond criteria, a unified Green Bond Label is awarded to products meeting green bond standards, providing investors with a basis for identifying and assessing green bonds and promoting standardised development of the green bond market. The labelling system covers green financial bonds, green enterprise bonds, green corporate bonds, green debt financing instruments and green asset-backed securities. In 2021, the PBC, NDRC and CSRC jointly issued the Green Bond Endorsed Project Catalogue (2021 Edition) (Yinfa [2021] No. 96), unifying the definitional standards for green bond eligible projects. On 29 July 2022, the Green Bond Standard Committee issued the China Green Bond Principles (Announcement [2022] No. 1), requiring 100% of proceeds to be used for green projects, further aligning with international green bond standards. In 2025, the PBC, NFRA and CSRC jointly issued the Green Finance Endorsed Project Catalogue (2025 Edition) (Yinfa [2025] No. 132, effective 1 October 2025), unifying the project classification standards for green loans, green bonds and other green finance products, expanding the catalogue from six major categories in the 2021 edition to nine domains, and adding NBS economic sector classification codes and GHG emission reduction benefit attribute tags. Issuers voluntarily apply for green bond assessment and certification; there are no mandatory compliance obligations or penalties.</t>
        </is>
      </c>
      <c r="K34" s="439" t="inlineStr">
        <is>
          <t>Green economy; Climate change mitigation</t>
        </is>
      </c>
      <c r="L34" s="439" t="inlineStr">
        <is>
          <t>Indirect</t>
        </is>
      </c>
      <c r="M34" s="439" t="inlineStr">
        <is>
          <t>environment</t>
        </is>
      </c>
      <c r="N34" s="439" t="inlineStr">
        <is>
          <t>CHN</t>
        </is>
      </c>
      <c r="O34" s="439" t="inlineStr">
        <is>
          <t>national</t>
        </is>
      </c>
      <c r="P34" s="439" t="inlineStr">
        <is>
          <t>N/A</t>
        </is>
      </c>
      <c r="Q34" s="439" t="inlineStr">
        <is>
          <t>26/10/2017</t>
        </is>
      </c>
      <c r="R34" s="439" t="inlineStr">
        <is>
          <t>28/12/2017</t>
        </is>
      </c>
      <c r="S34" s="439" t="inlineStr">
        <is>
          <t>N/A</t>
        </is>
      </c>
      <c r="T34" s="439" t="inlineStr">
        <is>
          <t>01/10/2025</t>
        </is>
      </c>
      <c r="U34" s="439" t="inlineStr">
        <is>
          <t>On 28 December 2017, the PBC and CSRC jointly issued the Green Bond Assessment and Certification Conduct Guidelines (Interim) (Announcement [2017] No. 20), establishing the institutional framework for green bond assessment, certification and labelling management. On 2 April 2021, the PBC, NDRC and CSRC jointly issued the Green Bond Endorsed Project Catalogue (2021 Edition) (Yinfa [2021] No. 96, effective 1 July 2021), which unified the definitional standards for green bond eligible projects. On 29 July 2022, the Green Bond Standard Committee issued the China Green Bond Principles (Announcement [2022] No. 1), establishing the core requirement that 100% of proceeds be used for green projects. On 27 June 2025, the PBC, NFRA and CSRC jointly issued the Green Finance Endorsed Project Catalogue (2025 Edition) (Yinfa [2025] No. 132, effective 1 October 2025), unifying green loan and green bond standards into a nine-domain catalogue and adding NBS economic sector classification codes and GHG emission reduction benefit attribute tags.</t>
        </is>
      </c>
      <c r="V34" s="439">
        <f>IF(R34="","In force",IF(R34="N/A","In force",IF(TODAY()&lt;DATE(VALUE(RIGHT(R34,4)),VALUE(MID(R34,4,2)),VALUE(LEFT(R34,2))),"Scheduled",IF(S34="","In force",IF(S34="N/A","In force",IF(TODAY()&lt;DATE(VALUE(RIGHT(S34,4)),VALUE(MID(S34,4,2)),VALUE(LEFT(S34,2))),"In force","Ended"))))))</f>
        <v/>
      </c>
      <c r="W34" s="439" t="inlineStr">
        <is>
          <t>People's Bank of China (Financial Market Department); China Securities Regulatory Commission (Department of Corporate Bond Supervision); National Development and Reform Commission (Department of Fiscal, Financial and Credit Construction)</t>
        </is>
      </c>
      <c r="X34" s="439" t="inlineStr">
        <is>
          <t>Green bonds (certification and labelling objects)</t>
        </is>
      </c>
      <c r="Y34" s="439" t="inlineStr">
        <is>
          <t>New; Existing</t>
        </is>
      </c>
      <c r="Z34" s="439" t="inlineStr">
        <is>
          <t>The objects defined and covered by this instrument are various categories of green bonds, including green financial bonds, green enterprise bonds, green corporate bonds, green debt financing instruments and green asset-backed securities. Bonds must meet the green project classification standards set out in the Green Bond Endorsed Project Catalogue, with proceeds used exclusively to support eligible green industries, green projects or green economic activities, and must be assessed and certified by a third-party assessment and certification body before obtaining the Green Bond Label.</t>
        </is>
      </c>
      <c r="AA34" s="439" t="inlineStr">
        <is>
          <t>N/A</t>
        </is>
      </c>
      <c r="AB34" s="439" t="inlineStr">
        <is>
          <t>N/A</t>
        </is>
      </c>
      <c r="AC34" s="439" t="inlineStr">
        <is>
          <t>Firms</t>
        </is>
      </c>
      <c r="AD34" s="439" t="inlineStr">
        <is>
          <t>Issuers and lead underwriters of green bonds. Issuers may voluntarily engage an accredited third-party assessment and certification body to conduct green bond assessment and certification; those meeting green bond standards upon assessment and certification may use the Green Bond Label in the bond name and offering documents, and must conduct ongoing information disclosure during the bond's life. Participation is voluntary, with no mandatory compliance obligations.</t>
        </is>
      </c>
      <c r="AE34" s="439" t="inlineStr">
        <is>
          <t>Registration, licensing or other administrative tasks</t>
        </is>
      </c>
      <c r="AF34" s="439" t="inlineStr">
        <is>
          <t>The activity regulated and guided by this instrument is the voluntary green bond assessment, certification and labelling process. Issuers voluntarily engage third-party assessment and certification bodies to assess and certify the direction and management system for bond proceeds use, project assessment and screening criteria and decision-making processes, and information disclosure and reporting systems, among other matters. Issuers whose bonds meet green bond standards upon assessment and certification may use the green label in the full bond name and register and display the bond on the CFETS green bond section and the SSE/SZSE G-labelling system. Registered green bonds must conduct ongoing annual information disclosure during their life. Participation is voluntary.</t>
        </is>
      </c>
      <c r="AG34" s="439" t="inlineStr">
        <is>
          <t>N/A</t>
        </is>
      </c>
      <c r="AH34" s="439" t="inlineStr">
        <is>
          <t>N/A</t>
        </is>
      </c>
      <c r="AI34" s="439" t="inlineStr">
        <is>
          <t>N/A</t>
        </is>
      </c>
      <c r="AJ34" s="439" t="inlineStr">
        <is>
          <t>1) Bond proceeds must be used exclusively to support green industries, green projects or green economic activities that meet the Green Bond Endorsed Project Catalogue; 2) Issuers must engage a third-party assessment and certification body to conduct pre-issuance assessment and certification of the bond; 3) Annual green bond information disclosure must be conducted during the bond's life, with ongoing tracking of proceeds use and project progress; 4) Third-party assessment and certification bodies must possess the prescribed qualification requirements, with at least five project experiences in green bond assessment and certification; 5) Bonds that pass assessment and certification may use the Green Bond Label in their full name; 6) Issuers voluntarily apply for assessment and certification; there are no mandatory compliance obligations or penalties.</t>
        </is>
      </c>
      <c r="AK34" s="439" t="inlineStr">
        <is>
          <t>N/A</t>
        </is>
      </c>
      <c r="AL34" s="439" t="inlineStr">
        <is>
          <t>N/A</t>
        </is>
      </c>
      <c r="AM34" s="439" t="inlineStr">
        <is>
          <t>Issuers that obtain the Green Bond Label gain enhanced market recognition and investor trust, attracting ESG investors and green investors; green bonds enjoy green bond sections and label displays in the interbank market and stock exchanges, enhancing trading convenience and market visibility; some localities provide interest subsidies, guarantees and other policy support to green bond issuers and investors; green bonds are included in the green finance performance evaluation of financial institutions.</t>
        </is>
      </c>
      <c r="AN34" s="439" t="inlineStr">
        <is>
          <t>Issuers must conduct ongoing annual information disclosure during the life of the green bond, publicly disclosing proceeds use, green project progress and environmental benefits; third-party assessment and certification bodies must conduct tracking assessments of the bond's continuous compliance with green bond standards; the PBC, CSRC and NDRC supervise the operation of the green bond market and the professional quality of assessment and certification bodies; the Green Bond Standard Committee exercises self-regulatory management.</t>
        </is>
      </c>
      <c r="AO34" s="439" t="inlineStr">
        <is>
          <t>N/A (voluntary certification label; no non-compliance sanctions. For issuers that no longer meet green bond standards during the bond's life or breach information disclosure requirements, the relevant regulatory authority shall take supervisory measures in accordance with its authority. For assessment and certification bodies with non-compliant conduct, the PBC and CSRC shall handle the matter in accordance with regulations.)</t>
        </is>
      </c>
      <c r="AP34" s="439" t="inlineStr">
        <is>
          <t>N/A (this instrument is a voluntary bond labelling tool; the amount of GHG emissions covered depends on the scale of green bonds voluntarily labelled by issuers and the emission reduction effects of the green projects supported, and there is no directly quantifiable fixed coverage amount)</t>
        </is>
      </c>
      <c r="AQ34" s="439" t="inlineStr">
        <is>
          <t>N/A (this instrument is a voluntary tool; the share of GHG emissions covered depends on voluntary uptake)</t>
        </is>
      </c>
      <c r="AR34" s="439" t="inlineStr">
        <is>
          <t>K64</t>
        </is>
      </c>
      <c r="AS34" s="439" t="inlineStr">
        <is>
          <t>CO2; CH4; N2O</t>
        </is>
      </c>
      <c r="AT34" s="439" t="inlineStr">
        <is>
          <t>Positive</t>
        </is>
      </c>
      <c r="AU34" s="439" t="inlineStr">
        <is>
          <t>Industrial development; Technological innovation; Energy conservation; Pollution control</t>
        </is>
      </c>
      <c r="AV34" s="439" t="inlineStr">
        <is>
          <t>Announcement of the People's Bank of China and the China Securities Regulatory Commission ([2017] No. 20) — Green Bond Assessment and Certification Conduct Guidelines (Interim)</t>
        </is>
      </c>
      <c r="AW34" s="439" t="inlineStr">
        <is>
          <t>https://www.gov.cn/gongbao/content/2018/content_5271800.htm</t>
        </is>
      </c>
      <c r="AX34" s="439" t="inlineStr">
        <is>
          <t>https://www.gov.cn/zhengce/zhengceku/2021-04/22/content_5601284.htm;https://www.nafmii.org.cn/xhdt/202207/t20220729_255959.html;https://www.gov.cn/zhengce/zhengceku/202507/content_7032004.htm</t>
        </is>
      </c>
    </row>
    <row r="35">
      <c r="A35" s="439" t="inlineStr">
        <is>
          <t>CHNVIIVLBI09S000</t>
        </is>
      </c>
      <c r="B35" s="439" t="inlineStr">
        <is>
          <t>Instrument</t>
        </is>
      </c>
      <c r="C35" s="439" t="inlineStr">
        <is>
          <t>Voluntary information instrument</t>
        </is>
      </c>
      <c r="D35" s="439" t="inlineStr">
        <is>
          <t>Voluntary certification and labelling scheme</t>
        </is>
      </c>
      <c r="E35" s="439" t="inlineStr">
        <is>
          <t>Cross-sectoral</t>
        </is>
      </c>
      <c r="F35" s="439" t="inlineStr">
        <is>
          <t>N/A</t>
        </is>
      </c>
      <c r="G35" s="439" t="inlineStr">
        <is>
          <t>可持续发展挂钩债券标识</t>
        </is>
      </c>
      <c r="H35" s="439" t="inlineStr">
        <is>
          <t>Sustainability-Linked Bond Label</t>
        </is>
      </c>
      <c r="I35" s="439" t="inlineStr">
        <is>
          <t>N/A</t>
        </is>
      </c>
      <c r="J35" s="439" t="inlineStr">
        <is>
          <t>The Sustainability-Linked Bond (SLB) Label is a voluntary bond labelling system established by the National Association of Financial Market Institutional Investors (NAFMII), which links bond terms to the issuer's sustainability development targets. Bonds meeting SLB requirements may add the special designation '(Sustainability-Linked)' to their full name upon registration and issuance. The system was established under the Sustainability-Linked Bond (SLB) Ten Questions and Answers published by NAFMII on 28 April 2021, drawing on the ICMA Sustainability-Linked Bond Principles while incorporating domestic self-regulatory rules. Through the setting of Key Performance Indicators (KPIs) and Sustainability Performance Targets (SPTs), SLBs link bond structure features (such as coupon step-up/step-down, early redemption, one-time additional payments, etc.) to the achievement of the issuer's sustainability targets, locking in the enterprise's overall emission reduction or sustainability commitments through bond structure design and pressing enterprises to achieve sustainability in a planned manner. Proceeds may be used for general purposes without special restrictions. On 10 October 2024, NAFMII issued the Notice on Further Optimising Mechanisms for Green and Transition Bonds, further enriching the design of linked targets, encouraging integration with ESG, and adding a coupon step-down incentive mechanism. Issuers voluntarily apply for the label; there are no mandatory compliance obligations or penalties.</t>
        </is>
      </c>
      <c r="K35" s="439" t="inlineStr">
        <is>
          <t>Green economy; Climate change mitigation</t>
        </is>
      </c>
      <c r="L35" s="439" t="inlineStr">
        <is>
          <t>Indirect</t>
        </is>
      </c>
      <c r="M35" s="439" t="inlineStr">
        <is>
          <t>environment</t>
        </is>
      </c>
      <c r="N35" s="439" t="inlineStr">
        <is>
          <t>CHN</t>
        </is>
      </c>
      <c r="O35" s="439" t="inlineStr">
        <is>
          <t>national</t>
        </is>
      </c>
      <c r="P35" s="439" t="inlineStr">
        <is>
          <t>N/A</t>
        </is>
      </c>
      <c r="Q35" s="439" t="inlineStr">
        <is>
          <t>28/04/2021</t>
        </is>
      </c>
      <c r="R35" s="439" t="inlineStr">
        <is>
          <t>28/04/2021</t>
        </is>
      </c>
      <c r="S35" s="439" t="inlineStr">
        <is>
          <t>N/A</t>
        </is>
      </c>
      <c r="T35" s="439" t="inlineStr">
        <is>
          <t>10/10/2024</t>
        </is>
      </c>
      <c r="U35" s="439" t="inlineStr">
        <is>
          <t>On 28 April 2021, NAFMII published the Sustainability-Linked Bond (SLB) Ten Questions and Answers, officially launching SLBs and establishing the SLB labelling and issuance framework. On 10 October 2024, NAFMII issued the Notice on Further Optimising Mechanisms for Green and Transition Bonds, further enriching linked target design, supporting SLB linkage to enterprises' overall sustainability targets and key regional development targets, recommending coupon step-down clauses and floating ranges, encouraging integration of SLBs with ESG scores, and implementing a green channel with immediate review upon filing for green and transition product registration and issuance.</t>
        </is>
      </c>
      <c r="V35" s="439">
        <f>IF(R35="","In force",IF(R35="N/A","In force",IF(TODAY()&lt;DATE(VALUE(RIGHT(R35,4)),VALUE(MID(R35,4,2)),VALUE(LEFT(R35,2))),"Scheduled",IF(S35="","In force",IF(S35="N/A","In force",IF(TODAY()&lt;DATE(VALUE(RIGHT(S35,4)),VALUE(MID(S35,4,2)),VALUE(LEFT(S35,2))),"In force","Ended"))))))</f>
        <v/>
      </c>
      <c r="W35" s="439" t="inlineStr">
        <is>
          <t>National Association of Financial Market Institutional Investors (NAFMII)</t>
        </is>
      </c>
      <c r="X35" s="439" t="inlineStr">
        <is>
          <t>Sustainability-linked bonds (labelling objects)</t>
        </is>
      </c>
      <c r="Y35" s="439" t="inlineStr">
        <is>
          <t>New; Existing</t>
        </is>
      </c>
      <c r="Z35" s="439" t="inlineStr">
        <is>
          <t>The objects defined and covered by this instrument are sustainability-linked bonds (SLBs), including medium-term notes (MTNs), private placement notes (PPNs) and other debt financing instrument types in the interbank bond market. SLBs must set Key Performance Indicators (KPIs) and Sustainability Performance Targets (SPTs) that are strongly linked to the issuer's main business and strategic planning, with bond terms (such as coupon step-up/step-down, early redemption, one-time additional payments, etc.) linked to the achievement of the SPTs. Proceeds may be used for general purposes. The bond's full name carries the special designation '(Sustainability-Linked)' at the end.</t>
        </is>
      </c>
      <c r="AA35" s="439" t="inlineStr">
        <is>
          <t>N/A</t>
        </is>
      </c>
      <c r="AB35" s="439" t="inlineStr">
        <is>
          <t>N/A</t>
        </is>
      </c>
      <c r="AC35" s="439" t="inlineStr">
        <is>
          <t>Firms</t>
        </is>
      </c>
      <c r="AD35" s="439" t="inlineStr">
        <is>
          <t>Issuers of sustainability-linked bonds. There are no restrictions on issuer type, issuance method or bond type; issuers that value reputation, wish to expand their ESG investor base, and have the capacity to achieve sustainability targets are encouraged to participate. Existing DFI/TDFI or MTN/PPN registration quotas may be converted to SLBs through the pre-issuance change process. Participation is voluntary, with no mandatory compliance obligations.</t>
        </is>
      </c>
      <c r="AE35" s="439" t="inlineStr">
        <is>
          <t>Registration, licensing or other administrative tasks</t>
        </is>
      </c>
      <c r="AF35" s="439" t="inlineStr">
        <is>
          <t>The activity regulated and guided by this instrument is the voluntary registration, issuance and labelling process for sustainability-linked bonds. At the time of bond registration and issuance, issuers must clearly disclose in the offering circular the definition, selection basis, measurement methodology and historical data of the linked targets (KPIs and SPTs), engage a third-party institution for pre-issuance assessment and certification, and engage a third-party institution to issue verification reports on SPT performance at least once a year during the bond's life. Bonds meeting the requirements may add the special designation '(Sustainability-Linked)' to their full name. During the bond's life, a dedicated report must be disclosed by 30 April each year until the last trigger event concludes. Participation is voluntary.</t>
        </is>
      </c>
      <c r="AG35" s="439" t="inlineStr">
        <is>
          <t>N/A</t>
        </is>
      </c>
      <c r="AH35" s="439" t="inlineStr">
        <is>
          <t>N/A</t>
        </is>
      </c>
      <c r="AI35" s="439" t="inlineStr">
        <is>
          <t>N/A</t>
        </is>
      </c>
      <c r="AJ35" s="439" t="inlineStr">
        <is>
          <t>1) KPIs must be strongly linked to the issuer's main business and overall strategic planning, be objectively quantifiable, and the quantified results must be capable of ex-post verification and repeated calculation by an authoritative third-party institution; 2) SPTs must satisfy the principles of materiality, verifiability and time-boundness, and represent a material improvement over a 'business-as-usual' operating scenario; 3) The offering circular must disclose the definition of linked targets, selection basis, measurement methodology, specific numerical values triggering changes in bond structure, and at least three years of historical data; 4) During the bond's life, a dedicated report must be disclosed by 30 April each year at the latest until the last trigger event concludes; 5) A third-party institution must be engaged during the bond's life to issue verification reports on SPT performance at least once a year; 6) In a trigger year, the verification report should be issued at least 15 working days before the interest payment date, redemption date or payment date; 7) Issuers voluntarily apply; there are no mandatory compliance obligations or penalties.</t>
        </is>
      </c>
      <c r="AK35" s="439" t="inlineStr">
        <is>
          <t>N/A</t>
        </is>
      </c>
      <c r="AL35" s="439" t="inlineStr">
        <is>
          <t>N/A</t>
        </is>
      </c>
      <c r="AM35" s="439" t="inlineStr">
        <is>
          <t>Issuers that obtain the SLB label can demonstrate their commitment to sustainability and transition resolve, gaining heightened attention from ESG investors and market reputation; SLBs offer flexible structural design, with the potential benefit of reduced financing costs through mechanisms such as coupon step-downs; after the implementation of the 2024 optimisation notice, enterprises that exceed their sustainability targets may receive additional coupon step-down awards (recommended floating range of [-30BP, 30BP]); green and transition product registration and issuance enjoys a green channel with immediate review upon filing.</t>
        </is>
      </c>
      <c r="AN35" s="439" t="inlineStr">
        <is>
          <t>Issuers must disclose a dedicated sustainability performance report by 30 April each year during the SLB's life; a third-party institution must be engaged to issue verification reports on SPT performance at least once a year; in a trigger year, the verification report shall be issued at least 15 working days before the interest payment date, redemption date or payment date; third-party assessment and certification bodies must possess prescribed qualification requirements (sound internal management systems, professional personnel, at least five project experiences in green bond assessment and certification or at least ten project experiences in related fields).</t>
        </is>
      </c>
      <c r="AO35" s="439" t="inlineStr">
        <is>
          <t>N/A (voluntary labelling system; no non-compliance sanctions. For issuers that fail to achieve SPTs as agreed, the bond terms shall automatically trigger arrangements such as coupon adjustment or early redemption in accordance with the bond terms. For issuers that breach information disclosure requirements or submit false verification reports, NAFMII shall take self-regulatory disciplinary measures in accordance with self-regulatory rules.)</t>
        </is>
      </c>
      <c r="AP35" s="439" t="inlineStr">
        <is>
          <t>N/A (this instrument is a voluntary bond labelling tool; the amount of GHG emissions covered depends on the scale of SLBs voluntarily labelled by issuers and the coverage of climate-related indicators among the sustainability targets linked to the bonds, and there is no directly quantifiable fixed coverage amount)</t>
        </is>
      </c>
      <c r="AQ35" s="439" t="inlineStr">
        <is>
          <t>N/A (this instrument is a voluntary tool; the share of GHG emissions covered depends on voluntary uptake)</t>
        </is>
      </c>
      <c r="AR35" s="439" t="inlineStr">
        <is>
          <t>K64</t>
        </is>
      </c>
      <c r="AS35" s="439" t="inlineStr">
        <is>
          <t>CO2; CH4; N2O</t>
        </is>
      </c>
      <c r="AT35" s="439" t="inlineStr">
        <is>
          <t>Positive</t>
        </is>
      </c>
      <c r="AU35" s="439" t="inlineStr">
        <is>
          <t>Industrial development; Technological innovation; Energy conservation; Pollution control</t>
        </is>
      </c>
      <c r="AV35" s="439" t="inlineStr">
        <is>
          <t>Sustainability-Linked Bond (SLB) Ten Questions and Answers published by the National Association of Financial Market Institutional Investors (NAFMII) on 28 April 2021</t>
        </is>
      </c>
      <c r="AW35" s="439" t="inlineStr">
        <is>
          <t>https://www.nafmii.org.cn/xhdt/202104/t20210428_197371.html</t>
        </is>
      </c>
      <c r="AX35" s="439" t="inlineStr">
        <is>
          <t>N/A</t>
        </is>
      </c>
    </row>
    <row r="36">
      <c r="A36" s="439" t="inlineStr">
        <is>
          <t>CHNVIIVLBI10S000</t>
        </is>
      </c>
      <c r="B36" s="439" t="inlineStr">
        <is>
          <t>Instrument</t>
        </is>
      </c>
      <c r="C36" s="439" t="inlineStr">
        <is>
          <t>Voluntary information instrument</t>
        </is>
      </c>
      <c r="D36" s="439" t="inlineStr">
        <is>
          <t>Voluntary certification and labelling scheme</t>
        </is>
      </c>
      <c r="E36" s="439" t="inlineStr">
        <is>
          <t>Industry</t>
        </is>
      </c>
      <c r="F36" s="439" t="inlineStr">
        <is>
          <t>N/A</t>
        </is>
      </c>
      <c r="G36" s="439" t="inlineStr">
        <is>
          <t>零碳园区标识</t>
        </is>
      </c>
      <c r="H36" s="439" t="inlineStr">
        <is>
          <t>Zero-Carbon Industrial Park Label</t>
        </is>
      </c>
      <c r="I36" s="439" t="inlineStr">
        <is>
          <t>N/A</t>
        </is>
      </c>
      <c r="J36" s="439" t="inlineStr">
        <is>
          <t>The Zero-Carbon Industrial Park Label is a national-level voluntary park evaluation, designation and labelling system jointly established by the National Development and Reform Commission, the Ministry of Industry and Information Technology, and the National Energy Administration, founded under the Notice on Carrying Out Zero-Carbon Industrial Park Construction (Fa Gai Huan Zi [2025] No. 910). A zero-carbon industrial park refers to a park where the CO2 emissions generated by production and living activities within the park are reduced to near-zero levels through planning, design, technology and management approaches, and which has the conditions to further achieve net-zero. The system follows an implementation pathway of 'voluntary application, local recommendation, national review, construction implementation, and assessment and acceptance': provincial-level and above development zones (including provincial-level emerging industry parks and high-tech parks) apply voluntarily; each province recommends no more than two parks; the NDRC, together with relevant parties, reviews and determines the list of national-level zero-carbon industrial parks for construction; after the construction period expires, the provincial Development and Reform Commission organises a self-assessment, and the NDRC organises assessment and acceptance; parks that pass are formally designated as National-Level Zero-Carbon Industrial Parks. The core evaluation indicator is carbon emissions per unit of energy consumption: parks with an annual comprehensive energy consumption of 200,000–1,000,000 tce must achieve ≤0.2 tCO2/tce, and parks with ≥1,000,000 tce must achieve ≤0.3 tCO2/tce (approximately a 90% reduction from the national park average of about 2.1 tCO2/tce). There are five additional guiding indicators: clean energy consumption share (≥90%), energy consumption per unit of product of enterprises in the park (meeting or exceeding Level-II energy consumption quota standards), comprehensive industrial solid waste utilisation rate (≥80%), comprehensive waste heat/cold/pressure utilisation rate (≥50%), and industrial water reuse rate (≥80%). Applicant parks must have a foundation in energy consumption and carbon emissions statistics, accounting, metering and monitoring, and must have had no major safety or environmental incidents in the preceding three years. The construction tasks cover eight domains: energy consumption structure transition, energy conservation and carbon reduction, industrial structure adjustment, resource conservation and intensification, infrastructure upgrading, advanced technology application, energy and carbon management capacity enhancement, and reform and innovation. Participation is voluntary, with no mandatory compliance obligations or penalties.</t>
        </is>
      </c>
      <c r="K36" s="439" t="inlineStr">
        <is>
          <t>Climate change mitigation; Industrial development</t>
        </is>
      </c>
      <c r="L36" s="439" t="inlineStr">
        <is>
          <t>Direct</t>
        </is>
      </c>
      <c r="M36" s="439" t="inlineStr">
        <is>
          <t>Supply-side</t>
        </is>
      </c>
      <c r="N36" s="439" t="inlineStr">
        <is>
          <t>CHN</t>
        </is>
      </c>
      <c r="O36" s="439" t="inlineStr">
        <is>
          <t>national</t>
        </is>
      </c>
      <c r="P36" s="439" t="inlineStr">
        <is>
          <t>N/A</t>
        </is>
      </c>
      <c r="Q36" s="439" t="inlineStr">
        <is>
          <t>30/06/2025</t>
        </is>
      </c>
      <c r="R36" s="439" t="inlineStr">
        <is>
          <t>08/07/2025</t>
        </is>
      </c>
      <c r="S36" s="439" t="inlineStr">
        <is>
          <t>N/A</t>
        </is>
      </c>
      <c r="T36" s="439" t="inlineStr">
        <is>
          <t>N/A</t>
        </is>
      </c>
      <c r="U36" s="439" t="inlineStr">
        <is>
          <t>N/A</t>
        </is>
      </c>
      <c r="V36" s="439">
        <f>IF(R36="","In force",IF(R36="N/A","In force",IF(TODAY()&lt;DATE(VALUE(RIGHT(R36,4)),VALUE(MID(R36,4,2)),VALUE(LEFT(R36,2))),"Scheduled",IF(S36="","In force",IF(S36="N/A","In force",IF(TODAY()&lt;DATE(VALUE(RIGHT(S36,4)),VALUE(MID(S36,4,2)),VALUE(LEFT(S36,2))),"In force","Ended"))))))</f>
        <v/>
      </c>
      <c r="W36" s="439" t="inlineStr">
        <is>
          <t>National Development and Reform Commission (Department of Resource Conservation and Environmental Protection, lead); Ministry of Industry and Information Technology (Department of Energy Conservation and Comprehensive Utilisation); National Energy Administration (Department of New and Renewable Energy)</t>
        </is>
      </c>
      <c r="X36" s="439" t="inlineStr">
        <is>
          <t>Industrial parks (zero-carbon park evaluation and designation objects)</t>
        </is>
      </c>
      <c r="Y36" s="439" t="inlineStr">
        <is>
          <t>New; Existing</t>
        </is>
      </c>
      <c r="Z36" s="439" t="inlineStr">
        <is>
          <t>The objects defined and covered by this instrument are provincial-level and above development zones (including emerging industry parks and high-tech parks approved by provincial-level and above people's governments or competent authorities). The construction scope may be the entire park or a 'park-within-a-park' with clearly defined four-boundary boundaries. A zero-carbon industrial park must reduce the CO2 emissions generated by production and living activities within the park to near-zero levels through planning, design, technology and management approaches, and must have the conditions to further achieve net-zero. The core evaluation indicator is carbon emissions per unit of energy consumption (tCO2/tce). The application threshold is annual comprehensive energy consumption of 200,000 tce or above.</t>
        </is>
      </c>
      <c r="AA36" s="439" t="inlineStr">
        <is>
          <t>N/A</t>
        </is>
      </c>
      <c r="AB36" s="439" t="inlineStr">
        <is>
          <t>N/A</t>
        </is>
      </c>
      <c r="AC36" s="439" t="inlineStr">
        <is>
          <t>Firms</t>
        </is>
      </c>
      <c r="AD36" s="439" t="inlineStr">
        <is>
          <t>Operating enterprises or park management enterprises of provincial-level and above development zones. Park operating enterprises may voluntarily apply for national-level zero-carbon industrial park construction, prepare a construction plan and submit it according to procedures. After being reviewed and included in the list of national-level zero-carbon industrial parks for construction, they shall advance zero-carbon construction in accordance with the construction plan and undergo assessment and acceptance after the construction period expires. Participation is voluntary, with no mandatory compliance obligations or penalties.</t>
        </is>
      </c>
      <c r="AE36" s="439" t="inlineStr">
        <is>
          <t>Registration, licensing or other administrative tasks</t>
        </is>
      </c>
      <c r="AF36" s="439" t="inlineStr">
        <is>
          <t>The activities regulated and guided by this instrument are the full process of voluntary application, construction implementation, assessment and acceptance, and labelling and designation for zero-carbon industrial parks. Park management bodies voluntarily submit an application and construction plan to the provincial Development and Reform Commission; each province recommends no more than two parks to the NDRC; the NDRC, together with relevant parties, reviews and determines the list of national-level zero-carbon industrial parks for construction. Parks carry out key tasks in eight domains in accordance with the construction plan: energy consumption structure transition, energy conservation and carbon reduction, industrial structure adjustment, resource conservation and intensification, infrastructure upgrading, advanced technology application, energy and carbon management capacity enhancement, and reform and innovation. After the construction period expires, the provincial Development and Reform Commission organises a self-assessment, and the NDRC organises assessment and acceptance; parks that pass are formally designated as National-Level Zero-Carbon Industrial Parks. Participation is voluntary.</t>
        </is>
      </c>
      <c r="AG36" s="439" t="inlineStr">
        <is>
          <t>N/A</t>
        </is>
      </c>
      <c r="AH36" s="439" t="inlineStr">
        <is>
          <t>N/A</t>
        </is>
      </c>
      <c r="AI36" s="439" t="inlineStr">
        <is>
          <t>N/A</t>
        </is>
      </c>
      <c r="AJ36" s="439" t="inlineStr">
        <is>
          <t>1) Applicant parks must be provincial-level or above development zones (including provincial-level emerging industry parks or high-tech parks); the construction scope may be the entire park or a 'park-within-a-park'; 2) Applicant parks must have a foundation in energy consumption and carbon emissions statistics, accounting, metering and monitoring; 3) Applicant parks must have had no major safety or environmental incidents or other adverse social impact events in the preceding three years; 4) Core indicator: parks with annual comprehensive energy consumption of 200,000–1,000,000 tce must achieve ≤0.2 tCO2/tce, and parks with ≥1,000,000 tce must achieve ≤0.3 tCO2/tce; 5) Five guiding indicators: clean energy consumption share ≥90%, energy consumption per unit of product of enterprises in the park meeting or exceeding Level-II energy consumption quota standards, comprehensive industrial solid waste utilisation rate ≥80%, comprehensive waste heat/cold/pressure utilisation rate ≥50%, and industrial water reuse rate ≥80%; 6) Each province may recommend no more than two parks; 7) After the construction period expires, a provincial self-assessment and national assessment and acceptance must be passed before formal designation as a National-Level Zero-Carbon Industrial Park; 8) Participation is voluntary, with no mandatory compliance obligations or penalties.</t>
        </is>
      </c>
      <c r="AK36" s="439" t="inlineStr">
        <is>
          <t>N/A</t>
        </is>
      </c>
      <c r="AL36" s="439" t="inlineStr">
        <is>
          <t>N/A</t>
        </is>
      </c>
      <c r="AM36" s="439" t="inlineStr">
        <is>
          <t>Parks included in the list of national-level zero-carbon industrial parks for construction receive national and local policy support, including: coordinated use of existing funding channels to support construction, encouragement of local government special bond investment; encouragement of policy banks to provide medium- and long-term credit support; support for park enterprises to issue green bonds; innovation in energy conservation review and carbon emission evaluation models, exploring regional approval or project filing; strengthening land and sea use factor guarantees; and support for bringing in external talent, technology and professional institutions to serve energy-saving and carbon-reduction retrofits and product carbon footprint certification. Formally designated national-level zero-carbon industrial parks receive the National Zero-Carbon Industrial Park title, enhancing park brand value and investment attractiveness, and exerting a benchmarking and demonstration role.</t>
        </is>
      </c>
      <c r="AN36" s="439" t="inlineStr">
        <is>
          <t>Parks included in the construction list must implement the construction plan and carry out periodic tracking and assessment of progress; after the construction period expires, the provincial Development and Reform Commission organises a self-assessment, and the NDRC, together with relevant parties, organises assessment and acceptance. Parks must have a foundation in energy consumption and carbon emissions statistics, accounting, metering and monitoring, build energy and carbon management platforms, and implement dynamic monitoring of the park's energy load and carbon emissions. Each region may carry out provincial-level zero-carbon industrial park construction based on local conditions and implement corresponding supervision and management.</t>
        </is>
      </c>
      <c r="AO36" s="439" t="inlineStr">
        <is>
          <t>N/A (voluntary evaluation, designation and labelling system; no non-compliance sanctions. Parks that fail assessment and acceptance upon expiry of the construction period may re-apply for acceptance after rectification. Parks found to have engaged in fraud or that no longer meet zero-carbon park conditions shall have their National-Level Zero-Carbon Industrial Park designation revoked.)</t>
        </is>
      </c>
      <c r="AP36" s="439" t="inlineStr">
        <is>
          <t>N/A (this instrument is a voluntary park evaluation, designation and labelling tool; the amount of GHG emissions covered depends on the scale and number of parks that voluntarily apply and pass designation, and there is no directly quantifiable fixed coverage amount)</t>
        </is>
      </c>
      <c r="AQ36" s="439" t="inlineStr">
        <is>
          <t>N/A (this instrument is a voluntary tool; the share of GHG emissions covered depends on voluntary uptake)</t>
        </is>
      </c>
      <c r="AR36" s="439" t="inlineStr">
        <is>
          <t>C10; C11; C12; C13; C14; C15; C16; C17; C18; C19; C20; C21; C22; C23; C24; C25; C26; C27; C28; C29; C30; C31; C32; C33</t>
        </is>
      </c>
      <c r="AS36" s="439" t="inlineStr">
        <is>
          <t>CO2</t>
        </is>
      </c>
      <c r="AT36" s="439" t="inlineStr">
        <is>
          <t>Positive</t>
        </is>
      </c>
      <c r="AU36" s="439" t="inlineStr">
        <is>
          <t>Industrial development; Technological innovation; Energy conservation; Pollution control; Renewable energy development</t>
        </is>
      </c>
      <c r="AV36" s="439" t="inlineStr">
        <is>
          <t>Notice of the National Development and Reform Commission, the Ministry of Industry and Information Technology, and the National Energy Administration on Carrying Out Zero-Carbon Industrial Park Construction (Fa Gai Huan Zi [2025] No. 910)</t>
        </is>
      </c>
      <c r="AW36" s="439" t="inlineStr">
        <is>
          <t>https://www.ndrc.gov.cn/xxgk/zcfb/tz/202507/t20250708_1399055_ext.html</t>
        </is>
      </c>
      <c r="AX36" s="439" t="inlineStr">
        <is>
          <t>https://www.gov.cn/zhengce/zhengceku/202507/content_7031090.htm</t>
        </is>
      </c>
    </row>
    <row r="37">
      <c r="A37" s="439" t="inlineStr">
        <is>
          <t>CHNVTGVTGI01S000</t>
        </is>
      </c>
      <c r="B37" s="439" t="inlineStr">
        <is>
          <t>Instrument</t>
        </is>
      </c>
      <c r="C37" s="439" t="inlineStr">
        <is>
          <t>Voluntary target</t>
        </is>
      </c>
      <c r="D37" s="439" t="inlineStr">
        <is>
          <t>Voluntary target</t>
        </is>
      </c>
      <c r="E37" s="439" t="inlineStr">
        <is>
          <t>Industry</t>
        </is>
      </c>
      <c r="F37" s="439" t="inlineStr">
        <is>
          <t>Home appliances</t>
        </is>
      </c>
      <c r="G37" s="439" t="inlineStr">
        <is>
          <t>家电生产企业回收目标责任制</t>
        </is>
      </c>
      <c r="H37" s="439" t="inlineStr">
        <is>
          <t>Home Appliance Manufacturer Recycling Target Responsibility System</t>
        </is>
      </c>
      <c r="I37" s="439" t="inlineStr">
        <is>
          <t>N/A</t>
        </is>
      </c>
      <c r="J37" s="439" t="inlineStr">
        <is>
          <t>The Home Appliance Manufacturer Recycling Target Responsibility System is a voluntary target responsibility framework jointly established by the National Development and Reform Commission, the Ministry of Industry and Information Technology, and the Ministry of Ecology and Environment, guiding home appliance manufacturers to independently set quantitative recycling targets for waste home appliances and publicly commit to them, advancing the implementation of the extended producer responsibility system. The Notice (Fa Gai Chan Ye [2021] No. 1102) specifies that for four categories of home appliances — televisions, refrigerators, washing machines and air conditioners — manufacturers are encouraged to set annual quantitative targets for recycling volume and recycling rate, and to implement them across six action areas: defining recycling targets (recycling volume/rate accounting for 70% of evaluation weight, with recycling behaviour targets at 30%); expanding recycling channels (using sales networks, after-sales services and e-commerce platforms for reverse recycling and trade-in programmes); optimising storage and transport networks; strengthening flow management (unified coding, chain-of-custody forms, full-process traceability; waste appliances must be handed over to qualified processors for regulated dismantling); promoting green development (increasing recycled material processing levels and procurement ratios, optimising product design for easy recycling and dismantling); and policy incentives and constraints. Responsible enterprises submit application reports by 31 January each year; the three ministries publish the list of responsible enterprises and their recycling targets by the end of March each year; enterprises conduct annual self-evaluations and disclose them publicly; the three ministries track and evaluate progress annually. The overall target is to develop a group of model enterprises by 2023. Participation is voluntary, with no mandatory compliance obligations or penalties.</t>
        </is>
      </c>
      <c r="K37" s="439" t="inlineStr">
        <is>
          <t>Circular economy; Resource conservation</t>
        </is>
      </c>
      <c r="L37" s="439" t="inlineStr">
        <is>
          <t>Indirect</t>
        </is>
      </c>
      <c r="M37" s="439" t="inlineStr">
        <is>
          <t>Supply-side</t>
        </is>
      </c>
      <c r="N37" s="439" t="inlineStr">
        <is>
          <t>CHN</t>
        </is>
      </c>
      <c r="O37" s="439" t="inlineStr">
        <is>
          <t>national</t>
        </is>
      </c>
      <c r="P37" s="439" t="inlineStr">
        <is>
          <t>N/A</t>
        </is>
      </c>
      <c r="Q37" s="439" t="inlineStr">
        <is>
          <t>27/07/2021</t>
        </is>
      </c>
      <c r="R37" s="439" t="inlineStr">
        <is>
          <t>04/08/2021</t>
        </is>
      </c>
      <c r="S37" s="439" t="inlineStr">
        <is>
          <t>N/A</t>
        </is>
      </c>
      <c r="T37" s="439" t="inlineStr">
        <is>
          <t>N/A</t>
        </is>
      </c>
      <c r="U37" s="439" t="inlineStr">
        <is>
          <t>N/A</t>
        </is>
      </c>
      <c r="V37" s="439">
        <f>IF(R37="","In force",IF(R37="N/A","In force",IF(TODAY()&lt;DATE(VALUE(RIGHT(R37,4)),VALUE(MID(R37,4,2)),VALUE(LEFT(R37,2))),"Scheduled",IF(S37="","In force",IF(S37="N/A","In force",IF(TODAY()&lt;DATE(VALUE(RIGHT(S37,4)),VALUE(MID(S37,4,2)),VALUE(LEFT(S37,2))),"In force","Ended"))))))</f>
        <v/>
      </c>
      <c r="W37" s="439" t="inlineStr">
        <is>
          <t>National Development and Reform Commission (Department of Industrial Development, lead); Ministry of Industry and Information Technology (Department of Energy Conservation and Comprehensive Utilisation); Ministry of Ecology and Environment (Department of Solid Wastes and Chemicals)</t>
        </is>
      </c>
      <c r="X37" s="439" t="inlineStr">
        <is>
          <t>Waste home appliances (televisions, refrigerators, washing machines, air conditioners)</t>
        </is>
      </c>
      <c r="Y37" s="439" t="inlineStr">
        <is>
          <t>Existing</t>
        </is>
      </c>
      <c r="Z37" s="439" t="inlineStr">
        <is>
          <t>The objects defined and covered by this instrument are waste products in four categories of home appliances: televisions, refrigerators, washing machines and air conditioners. Recycling statistics are not restricted by product category or brand; manufacturers may recycle products not produced by their own enterprise. Waste home appliances must be handed over to qualified waste electrical and electronic equipment processors for regulated dismantling and treatment.</t>
        </is>
      </c>
      <c r="AA37" s="439" t="inlineStr">
        <is>
          <t>N/A</t>
        </is>
      </c>
      <c r="AB37" s="439" t="inlineStr">
        <is>
          <t>N/A</t>
        </is>
      </c>
      <c r="AC37" s="439" t="inlineStr">
        <is>
          <t>Enterprises</t>
        </is>
      </c>
      <c r="AD37" s="439" t="inlineStr">
        <is>
          <t>Home appliance manufacturers (calculated on a parent-company basis). Enterprises may voluntarily apply to participate in the recycling target responsibility system initiative, independently set annual quantitative targets for recycling volume and recycling rate, and disclose them publicly. Participation is voluntary, with no mandatory compliance obligations or penalties.</t>
        </is>
      </c>
      <c r="AE37" s="439" t="inlineStr">
        <is>
          <t>Collection or sorting after use</t>
        </is>
      </c>
      <c r="AF37" s="439" t="inlineStr">
        <is>
          <t>The activities regulated and guided by this instrument are the full process by which home appliance manufacturers voluntarily establish a reverse recycling system for waste home appliances and implement a recycling target responsibility system, including: setting annual quantitative targets for recycling volume and recycling rate; using sales networks, after-sales services and e-commerce platforms to expand recycling channels; building recycling storage facilities and optimising transport networks; establishing information traceability systems covering the full process of collection, transport and treatment; and handing over waste home appliances to qualified enterprises for regulated dismantling and treatment. Participation is voluntary.</t>
        </is>
      </c>
      <c r="AG37" s="439" t="inlineStr">
        <is>
          <t>N/A</t>
        </is>
      </c>
      <c r="AH37" s="439" t="inlineStr">
        <is>
          <t>N/A</t>
        </is>
      </c>
      <c r="AI37" s="439" t="inlineStr">
        <is>
          <t>N/A</t>
        </is>
      </c>
      <c r="AJ37" s="439" t="inlineStr">
        <is>
          <t>1) Enterprises independently set annual quantitative targets for recycling volume and recycling rate (annual recycling volume divided by average sales volume over the preceding three years); recycling volume and rate indicators account for 70% of evaluation weight, and recycling behaviour targets account for 30%; 2) recycling statistics are not restricted by product category or brand; 3) waste home appliances must be handed over to qualified waste electrical and electronic equipment processors for regulated dismantling and treatment; 4) enterprises must establish information traceability systems covering the full process of collection, transport and treatment, implementing unified coding and chain-of-custody form management; 5) enterprises must submit application reports through provincial-level Development and Reform Commissions by 31 January each year; the three ministries publish the list of responsible enterprises and recycling targets by the end of March each year; 6) enterprises must conduct annual self-evaluations and disclose them publicly; 7) participation is voluntary, with no mandatory compliance obligations or penalties.</t>
        </is>
      </c>
      <c r="AK37" s="439" t="inlineStr">
        <is>
          <t>N/A</t>
        </is>
      </c>
      <c r="AL37" s="439" t="inlineStr">
        <is>
          <t>N/A</t>
        </is>
      </c>
      <c r="AM37" s="439" t="inlineStr">
        <is>
          <t>Enterprises that meet their recycling targets are included in a 「green responsibility list」 and receive priority support in green bond issuance, green credit approval, and dedicated government funds; the experience and models of model enterprises are promoted nationwide.</t>
        </is>
      </c>
      <c r="AN37" s="439" t="inlineStr">
        <is>
          <t>Responsible enterprises must conduct annual self-evaluations and disclose the results publicly. The National Development and Reform Commission, the Ministry of Industry and Information Technology, and the Ministry of Ecology and Environment track and evaluate the recycling target completion of responsible enterprises on an annual basis and publish the evaluation results.</t>
        </is>
      </c>
      <c r="AO37" s="439" t="inlineStr">
        <is>
          <t>N/A (voluntary target responsibility framework; enterprises participate voluntarily, with no mandatory compliance obligations or penalties)</t>
        </is>
      </c>
      <c r="AP37" s="439" t="inlineStr">
        <is>
          <t>N/A (this instrument is a voluntary target responsibility framework; the volume of GHG emissions covered depends on the scale and extent of voluntary enterprise participation and recycling treatment, with no directly quantifiable fixed coverage)</t>
        </is>
      </c>
      <c r="AQ37" s="439" t="inlineStr">
        <is>
          <t>N/A (this instrument is a voluntary tool; the share of GHG emissions covered depends on voluntary uptake)</t>
        </is>
      </c>
      <c r="AR37" s="439" t="inlineStr">
        <is>
          <t>C27</t>
        </is>
      </c>
      <c r="AS37" s="439" t="inlineStr">
        <is>
          <t>CO2; CH4</t>
        </is>
      </c>
      <c r="AT37" s="439" t="inlineStr">
        <is>
          <t>Positive</t>
        </is>
      </c>
      <c r="AU37" s="439" t="inlineStr">
        <is>
          <t>Circular economy; Resource conservation; Pollution control</t>
        </is>
      </c>
      <c r="AV37" s="439" t="inlineStr">
        <is>
          <t>Notice of the National Development and Reform Commission, the Ministry of Industry and Information Technology, and the Ministry of Ecology and Environment on Encouraging Home Appliance Manufacturers to Carry Out Recycling Target Responsibility System Actions (Fa Gai Chan Ye [2021] No. 1102)</t>
        </is>
      </c>
      <c r="AW37" s="439" t="inlineStr">
        <is>
          <t>https://www.miit.gov.cn/jgsj/jns/wjfb/art/2021/art_5df08ed7493e4a40af80f0124fc2e7b7.html</t>
        </is>
      </c>
      <c r="AX37" s="439" t="inlineStr">
        <is>
          <t>N/A</t>
        </is>
      </c>
    </row>
    <row r="38">
      <c r="A38" s="439" t="inlineStr">
        <is>
          <t>CHNVTGVTGI02S000</t>
        </is>
      </c>
      <c r="B38" s="439" t="inlineStr">
        <is>
          <t>Instrument</t>
        </is>
      </c>
      <c r="C38" s="439" t="inlineStr">
        <is>
          <t>Voluntary target</t>
        </is>
      </c>
      <c r="D38" s="439" t="inlineStr">
        <is>
          <t>Voluntary target</t>
        </is>
      </c>
      <c r="E38" s="439" t="inlineStr">
        <is>
          <t>Energy</t>
        </is>
      </c>
      <c r="F38" s="439" t="inlineStr">
        <is>
          <t>wind power; solar power</t>
        </is>
      </c>
      <c r="G38" s="439" t="inlineStr">
        <is>
          <t>可再生能源发电企业自建或购买调峰能力增加并网规模</t>
        </is>
      </c>
      <c r="H38" s="439" t="inlineStr">
        <is>
          <t>Self-Built or Purchased Peak-Shaving Capacity by Renewable Energy Power Generation Enterprises to Increase Grid-Connected Scale</t>
        </is>
      </c>
      <c r="I38" s="439" t="inlineStr">
        <is>
          <t>N/A</t>
        </is>
      </c>
      <c r="J38" s="439" t="inlineStr">
        <is>
          <t>The Self-Built or Purchased Peak-Shaving Capacity by Renewable Energy Power Generation Enterprises to Increase Grid-Connected Scale is a voluntary target mechanism jointly established by the National Development and Reform Commission and the National Energy Administration, guiding renewable energy power generation enterprises to increase the scale of renewable energy installed capacity connected to the grid by self-building or purchasing peak-shaving and energy storage capacity. The Notice (Fa Gai Yun Xing [2021] No. 1138) specifies that, on the basis of grid enterprises undertaking guaranteed grid-connection responsibilities, wind power and solar power generation enterprises are encouraged to increase grid-connected scale by self-building, co-building, or market-based purchasing of peak-shaving resources. Peak-shaving resources include pumped-storage hydropower, new-type energy storage such as electrochemical storage, gas-fired power, concentrating solar power (CSP) plants, and flexibility-retrofitted coal-fired power. Linkage ratio requirements: for capacity beyond guaranteed grid-connection, peak-shaving capacity shall be built at an initial linkage ratio of 15% of power capacity (with a duration of four hours or more); enterprises building at a ratio of 20% or above receive priority grid connection. Co-built capacity may be converted pro-rata to the capital contribution ratio. Purchasing peak-shaving capacity includes both purchasing peak-shaving and energy storage projects and purchasing peak-shaving and energy storage services; the purchased entity is limited to newly built peak-shaving resources in the current year. Power generation projects must be constructed and connected to the grid synchronously with new peak-shaving projects. Unused peak-shaving resources may be traded to other power generation enterprises within the province but may not be carried forward to the following year. Grid dispatch agencies conduct dispatch tests on peak-shaving projects from time to time to ensure that capacity is genuinely available. Participation is voluntary in nature, but enterprises making false commitments shall have their peak-shaving capacity deducted at twice the uncompleted amount and shall be disqualified from self-assuming renewable energy consumption responsibility in the following year.</t>
        </is>
      </c>
      <c r="K38" s="439" t="inlineStr">
        <is>
          <t>Renewable energy development; Energy security</t>
        </is>
      </c>
      <c r="L38" s="439" t="inlineStr">
        <is>
          <t>Direct</t>
        </is>
      </c>
      <c r="M38" s="439" t="inlineStr">
        <is>
          <t>Supply-side</t>
        </is>
      </c>
      <c r="N38" s="439" t="inlineStr">
        <is>
          <t>CHN</t>
        </is>
      </c>
      <c r="O38" s="439" t="inlineStr">
        <is>
          <t>national</t>
        </is>
      </c>
      <c r="P38" s="439" t="inlineStr">
        <is>
          <t>N/A</t>
        </is>
      </c>
      <c r="Q38" s="439" t="inlineStr">
        <is>
          <t>29/07/2021</t>
        </is>
      </c>
      <c r="R38" s="439" t="inlineStr">
        <is>
          <t>10/08/2021</t>
        </is>
      </c>
      <c r="S38" s="439" t="inlineStr">
        <is>
          <t>N/A</t>
        </is>
      </c>
      <c r="T38" s="439" t="inlineStr">
        <is>
          <t>N/A</t>
        </is>
      </c>
      <c r="U38" s="439" t="inlineStr">
        <is>
          <t>N/A</t>
        </is>
      </c>
      <c r="V38" s="439">
        <f>IF(R38="","In force",IF(R38="N/A","In force",IF(TODAY()&lt;DATE(VALUE(RIGHT(R38,4)),VALUE(MID(R38,4,2)),VALUE(LEFT(R38,2))),"Scheduled",IF(S38="","In force",IF(S38="N/A","In force",IF(TODAY()&lt;DATE(VALUE(RIGHT(S38,4)),VALUE(MID(S38,4,2)),VALUE(LEFT(S38,2))),"In force","Ended"))))))</f>
        <v/>
      </c>
      <c r="W38" s="439" t="inlineStr">
        <is>
          <t>National Development and Reform Commission (Department of Economic Operation and Regulation); National Energy Administration (Department of New and Renewable Energy)</t>
        </is>
      </c>
      <c r="X38" s="439" t="inlineStr">
        <is>
          <t>Peak-shaving resources (pumped-storage hydropower, new-type energy storage such as electrochemical storage, gas-fired power, CSP plants, flexibility-retrofitted coal-fired power)</t>
        </is>
      </c>
      <c r="Y38" s="439" t="inlineStr">
        <is>
          <t>New</t>
        </is>
      </c>
      <c r="Z38" s="439" t="inlineStr">
        <is>
          <t>The objects defined and covered by this instrument are peak-shaving and energy storage resources used to increase the grid-connected scale of renewable energy, including pumped-storage hydropower stations, new-type energy storage facilities such as electrochemical storage, natural-gas-fired power generation, concentrating solar power (CSP) plants, and coal-fired power units that have undergone flexibility retrofitting. Peak-shaving capacity is recognised by installed capacity (for pumped storage, electrochemical storage and CSP), by design output of the unit (for gas-fired power), or by the difference in the adjustable output range before and after retrofitting (for coal-fired power flexibility retrofitting).</t>
        </is>
      </c>
      <c r="AA38" s="439" t="inlineStr">
        <is>
          <t>N/A</t>
        </is>
      </c>
      <c r="AB38" s="439" t="inlineStr">
        <is>
          <t>N/A</t>
        </is>
      </c>
      <c r="AC38" s="439" t="inlineStr">
        <is>
          <t>Enterprises</t>
        </is>
      </c>
      <c r="AD38" s="439" t="inlineStr">
        <is>
          <t>Renewable energy power generation enterprises such as wind power and solar power enterprises. Enterprises may voluntarily choose to self-build, co-build, or market-purchase peak-shaving and energy storage capacity to increase grid-connected scale. Participation is voluntary, but enterprises making false commitments shall be disqualified from self-assuming renewable energy consumption responsibility in the following year.</t>
        </is>
      </c>
      <c r="AE38" s="439" t="inlineStr">
        <is>
          <t>Production, transmission and distribution of electricity</t>
        </is>
      </c>
      <c r="AF38" s="439" t="inlineStr">
        <is>
          <t>The activities regulated and guided by this instrument are the full process by which renewable energy power generation enterprises increase the grid-connected scale of renewable energy installed capacity by self-building or purchasing peak-shaving and energy storage capacity, including: enterprises determining the required peak-shaving capacity scale according to the linkage ratio (initial period 15%, recommended 20% or above); choosing self-building, co-building or market-based purchasing to fulfil peak-shaving resources; ensuring that power generation projects and new peak-shaving projects are constructed and connected to the grid synchronously; accepting dispatch tests by grid dispatch agencies from time to time; and intra-provincial market-based trading of unused peak-shaving resources (carry-forward to the following year not permitted). Participation is voluntary, following the confirmation principle of 「enterprise commitment, government filing, process verification, and double penalty for false claims」.</t>
        </is>
      </c>
      <c r="AG38" s="439" t="inlineStr">
        <is>
          <t>N/A</t>
        </is>
      </c>
      <c r="AH38" s="439" t="inlineStr">
        <is>
          <t>N/A</t>
        </is>
      </c>
      <c r="AI38" s="439" t="inlineStr">
        <is>
          <t>N/A</t>
        </is>
      </c>
      <c r="AJ38" s="439" t="inlineStr">
        <is>
          <t>1) For capacity beyond guaranteed grid-connection, peak-shaving capacity shall be built at an initial linkage ratio of 15% of power capacity (duration of four hours or above); enterprises building at 20% or above receive priority grid connection; 2) co-built capacity shall be converted pro-rata to the capital contribution ratio, which may initially be moderately higher than the capital contribution ratio; 3) purchased peak-shaving capacity is limited to newly built peak-shaving resources in the current year; 4) power generation projects must be constructed and connected to the grid synchronously with new peak-shaving projects; 5) peak-shaving capacity is recognised by installed capacity, design output of the unit, or the difference in the adjustable output range; 6) the confirmation principle of 「enterprise commitment, government filing, process verification, and double penalty for false claims (twice the uncompleted capacity deducted, with rectification within a prescribed period)」 applies; 7) unused peak-shaving resources may be traded intra-provincially but may not be carried forward to the following year; 8) participation is voluntary.</t>
        </is>
      </c>
      <c r="AK38" s="439" t="inlineStr">
        <is>
          <t>N/A</t>
        </is>
      </c>
      <c r="AL38" s="439" t="inlineStr">
        <is>
          <t>N/A</t>
        </is>
      </c>
      <c r="AM38" s="439" t="inlineStr">
        <is>
          <t>Enterprises building peak-shaving capacity at a linkage ratio of 20% or above receive priority grid-connection arrangements; unused peak-shaving resources may be traded intra-provincially to other power generation enterprises, generating additional revenue.</t>
        </is>
      </c>
      <c r="AN38" s="439" t="inlineStr">
        <is>
          <t>Grid dispatch agencies conduct dispatch tests on peak-shaving and energy storage projects from time to time to ensure that peak-shaving capacity is genuinely available. Provincial (autonomous region, municipal) Development and Reform Commissions and energy authorities supervise the implementation in their respective jurisdictions. The National Development and Reform Commission and the National Energy Administration track progress across all regions and commission third-party evaluations as appropriate.</t>
        </is>
      </c>
      <c r="AO38" s="439" t="inlineStr">
        <is>
          <t>Enterprises making false commitments or failing to fulfil commitments shall have their peak-shaving capacity deducted at twice the uncompleted amount and be ordered to rectify within a prescribed period; those failing to complete rectification on time shall be disqualified from self-assuming renewable energy consumption responsibility in the following year.</t>
        </is>
      </c>
      <c r="AP38" s="439" t="inlineStr">
        <is>
          <t>N/A (this instrument is a voluntary target mechanism; it indirectly promotes emission reductions by increasing the grid-connected scale of renewable energy; the volume of GHG emissions covered depends on the actual scale of voluntary enterprise participation and new peak-shaving capacity, with no directly quantifiable fixed coverage)</t>
        </is>
      </c>
      <c r="AQ38" s="439" t="inlineStr">
        <is>
          <t>N/A (this instrument is a voluntary tool; the share of GHG emissions covered depends on voluntary uptake)</t>
        </is>
      </c>
      <c r="AR38" s="439" t="inlineStr">
        <is>
          <t>D35</t>
        </is>
      </c>
      <c r="AS38" s="439" t="inlineStr">
        <is>
          <t>CO2</t>
        </is>
      </c>
      <c r="AT38" s="439" t="inlineStr">
        <is>
          <t>Positive</t>
        </is>
      </c>
      <c r="AU38" s="439" t="inlineStr">
        <is>
          <t>Renewable energy development; Technological innovation</t>
        </is>
      </c>
      <c r="AV38" s="439" t="inlineStr">
        <is>
          <t>Notice of the National Development and Reform Commission and the National Energy Administration on Encouraging Renewable Energy Power Generation Enterprises to Self-Build or Purchase Peak-Shaving Capacity to Increase Grid-Connected Scale (Fa Gai Yun Xing [2021] No. 1138)</t>
        </is>
      </c>
      <c r="AW38" s="439" t="inlineStr">
        <is>
          <t>https://www.ndrc.gov.cn/xwdt/tzgg/202108/t20210810_1293397_ext.html</t>
        </is>
      </c>
      <c r="AX38" s="439" t="inlineStr">
        <is>
          <t>N/A</t>
        </is>
      </c>
    </row>
    <row r="39">
      <c r="A39" s="205" t="inlineStr">
        <is>
          <t>CHNVIIVLBI04S001</t>
        </is>
      </c>
      <c r="B39" s="205" t="inlineStr">
        <is>
          <t>Subscheme</t>
        </is>
      </c>
      <c r="C39" s="205" t="inlineStr">
        <is>
          <t>Voluntary information instrument</t>
        </is>
      </c>
      <c r="D39" s="205" t="inlineStr">
        <is>
          <t>Voluntary certification and labelling scheme</t>
        </is>
      </c>
      <c r="E39" s="205" t="inlineStr">
        <is>
          <t>Industry</t>
        </is>
      </c>
      <c r="F39" s="205" t="inlineStr">
        <is>
          <t>Electrolytic aluminium; Cement clinker; Synthetic ammonia; Ethylene; Methanol</t>
        </is>
      </c>
      <c r="G39" s="205" t="inlineStr">
        <is>
          <t>重点行业碳效领跑者</t>
        </is>
      </c>
      <c r="H39" s="205" t="inlineStr">
        <is>
          <t>Carbon Efficiency Top-Runner in Key Industries</t>
        </is>
      </c>
      <c r="I39" s="205" t="inlineStr">
        <is>
          <t>Energy Efficiency and Carbon Efficiency Top-Runner Programme</t>
        </is>
      </c>
      <c r="J39" s="205" t="inlineStr">
        <is>
          <t>The Carbon Efficiency Top-Runner in Key Industries is a carbon-efficiency benchmarking and designation mechanism newly added under the Energy Efficiency and Carbon Efficiency Top-Runner Programme starting from the 2026 annual round. Based on the national standards or group standards for product carbon footprint accounting rules, it designates top-runner enterprises with leading carbon efficiency levels in five sub-sectors — electrolytic aluminium, cement clinker, synthetic ammonia, ethylene and methanol — and uses their product carbon emission intensity as industry benchmarks and catch-up targets, guiding industrial enterprises to undertake energy conservation and carbon reduction retrofits and lower their product carbon footprints. Applicant enterprises must be independent legal entities with annual energy consumption exceeding 10,000 tonnes of standard coal equivalent or annual carbon dioxide emissions exceeding 26,000 tonnes of CO2 equivalent; their unit product energy efficiency must reach or exceed Level 1 (advanced value) of the current mandatory national standards on energy consumption limits for their industry and the benchmark level of the Benchmark Levels and Baseline Levels of Energy Efficiency in Key Industrial Sectors (2023 Edition); their green electricity consumption share must be no lower than the region's 2025 renewable electricity consumption responsibility weight and the green electricity consumption share for key energy-consuming industries. Enterprises apply voluntarily; provincial industry and information technology, development and reform, and market regulation departments conduct preliminary review and recommend the best candidates; the Ministry of Industry and Information Technology, the National Development and Reform Commission and the State Administration for Market Regulation organise re-examination and finalise and publish the list following expert review. In principle, no more than 5 carbon efficiency top-runner enterprises may be designated per industry. Participation is voluntary, with no mandatory compliance obligations or penalties.</t>
        </is>
      </c>
      <c r="K39" s="205" t="inlineStr">
        <is>
          <t>Climate change mitigation</t>
        </is>
      </c>
      <c r="L39" s="205" t="inlineStr">
        <is>
          <t>Indirect</t>
        </is>
      </c>
      <c r="M39" s="205" t="inlineStr">
        <is>
          <t>Supply-side</t>
        </is>
      </c>
      <c r="N39" s="205" t="inlineStr">
        <is>
          <t>CHN</t>
        </is>
      </c>
      <c r="O39" s="205" t="inlineStr">
        <is>
          <t>national</t>
        </is>
      </c>
      <c r="P39" s="205" t="inlineStr">
        <is>
          <t>N/A</t>
        </is>
      </c>
      <c r="Q39" s="205" t="inlineStr">
        <is>
          <t>30/07/2026</t>
        </is>
      </c>
      <c r="R39" s="205" t="inlineStr">
        <is>
          <t>03/08/2026</t>
        </is>
      </c>
      <c r="S39" s="205" t="inlineStr">
        <is>
          <t>N/A</t>
        </is>
      </c>
      <c r="T39" s="205" t="inlineStr">
        <is>
          <t>N/A</t>
        </is>
      </c>
      <c r="U39" s="205" t="inlineStr">
        <is>
          <t>N/A</t>
        </is>
      </c>
      <c r="V39" s="205">
        <f>IF(R39="","In force",IF(R39="N/A","In force",IF(TODAY()&lt;DATE(VALUE(RIGHT(R39,4)),VALUE(MID(R39,4,2)),VALUE(LEFT(R39,2))),"Scheduled",IF(S39="","In force",IF(S39="N/A","In force",IF(TODAY()&lt;DATE(VALUE(RIGHT(S39,4)),VALUE(MID(S39,4,2)),VALUE(LEFT(S39,2))),"In force","Ended"))))))</f>
        <v/>
      </c>
      <c r="W39" s="205" t="inlineStr">
        <is>
          <t>Ministry of Industry and Information Technology (Department of Energy Conservation and Comprehensive Utilisation); National Development and Reform Commission (Department of Resource Conservation and Environmental Protection); State Administration for Market Regulation (Department of Metrology)</t>
        </is>
      </c>
      <c r="X39" s="205" t="inlineStr">
        <is>
          <t>Industrial enterprises in key industries (carbon efficiency top-runner designation objects)</t>
        </is>
      </c>
      <c r="Y39" s="205" t="inlineStr">
        <is>
          <t>Existing</t>
        </is>
      </c>
      <c r="Z39" s="205" t="inlineStr">
        <is>
          <t>Covers industrial enterprises in five sub-sectors: electrolytic aluminium, cement clinker, synthetic ammonia, ethylene and methanol. Applicant enterprises must be independent legal entities with annual energy consumption exceeding 10,000 tonnes of standard coal equivalent or annual carbon dioxide emissions exceeding 26,000 tonnes of CO2 equivalent; their unit product energy efficiency must reach or exceed Level 1 (advanced value) of the current mandatory national standards on energy consumption limits for their industry and the benchmark level of the Benchmark Levels and Baseline Levels of Energy Efficiency in Key Industrial Sectors (2023 Edition), with main process equipment at the domestically leading level; their green electricity consumption share must be no lower than the region's 2025 renewable electricity consumption responsibility weight and the green electricity consumption share for key energy-consuming industries. Designation is based on the national standards or group standards for product carbon footprint accounting rules.</t>
        </is>
      </c>
      <c r="AA39" s="205" t="inlineStr">
        <is>
          <t>N/A</t>
        </is>
      </c>
      <c r="AB39" s="205" t="inlineStr">
        <is>
          <t>Annual energy consumption &gt; 10,000 tonnes of standard coal equivalent, or annual carbon dioxide emissions &gt; 26,000 tonnes of CO2 equivalent</t>
        </is>
      </c>
      <c r="AC39" s="205" t="inlineStr">
        <is>
          <t>Firms</t>
        </is>
      </c>
      <c r="AD39" s="205" t="inlineStr">
        <is>
          <t>Industrial enterprises (independent legal entities) in five sub-sectors: electrolytic aluminium, cement clinker, synthetic ammonia, ethylene and methanol. Enterprises voluntarily submit carbon efficiency top-runner application reports to the local provincial industry and information technology, development and reform, and market regulation departments; industry associations are encouraged to recommend enterprises in their industries that meet the requirements. In principle, no more than 5 carbon efficiency top-runner enterprises may be designated per industry.</t>
        </is>
      </c>
      <c r="AE39" s="205" t="inlineStr">
        <is>
          <t>Registration, licensing or other administrative tasks</t>
        </is>
      </c>
      <c r="AF39" s="205" t="inlineStr">
        <is>
          <t>The full process of voluntary application, local preliminary review, departmental re-examination, list publication, and publicity and promotion for carbon efficiency top runners. Enterprises apply voluntarily; the three provincial departments conduct preliminary review and recommend the best candidates (recommendation opinions and forms submitted by 15 September 2026); the Ministry of Industry and Information Technology, the National Development and Reform Commission and the State Administration for Market Regulation organise re-examination and finalise the list following expert review; advanced experience is publicised and promoted through case publicity, on-site meetings and other forms.</t>
        </is>
      </c>
      <c r="AG39" s="205" t="inlineStr">
        <is>
          <t>N/A</t>
        </is>
      </c>
      <c r="AH39" s="205" t="inlineStr">
        <is>
          <t>N/A</t>
        </is>
      </c>
      <c r="AI39" s="205" t="inlineStr">
        <is>
          <t>N/A</t>
        </is>
      </c>
      <c r="AJ39" s="205" t="inlineStr">
        <is>
          <t>1) Applicant enterprises must be independent legal entities with annual energy consumption exceeding 10,000 tonnes of standard coal equivalent or annual carbon dioxide emissions exceeding 26,000 tonnes of CO2 equivalent; 2) Unit product energy efficiency must reach or exceed Level 1 (advanced value) of the mandatory national standards on energy consumption limits for the industry and the benchmark level, with main process equipment at the domestically leading level; 3) The green electricity consumption share must be no lower than the region's 2025 renewable electricity consumption responsibility weight and the green electricity consumption share for key energy-consuming industries; 4) Energy management systems and measurement management systems must be established in accordance with GB/T 23331 and GB/T 19022, with energy measuring instruments conforming to GB 17167 and having passed energy metering review; 5) Energy conservation and carbon reduction plan schemes must be formulated and implemented, energy conservation target responsibility and reward-punishment systems established, and online energy consumption monitoring systems, energy management and control centres or energy-carbon management centres built; 6) Carbon efficiency benchmarking must be conducted in accordance with the national standards or group standards for product carbon footprint accounting rules; 7) In principle, no more than 5 carbon efficiency top-runner enterprises per industry; 8) Participation is voluntary, with no mandatory compliance obligations or penalties.</t>
        </is>
      </c>
      <c r="AK39" s="205" t="inlineStr">
        <is>
          <t>N/A</t>
        </is>
      </c>
      <c r="AL39" s="205" t="inlineStr">
        <is>
          <t>N/A</t>
        </is>
      </c>
      <c r="AM39" s="205" t="inlineStr">
        <is>
          <t>Designated enterprises receive the title of Carbon Efficiency Top-Runner Enterprise in Key Industries and are published in a national-level list, playing a benchmarking and leading role in the industry; competent authorities at all levels publicise and promote advanced experience through case publicity, on-site meetings and other forms, enhancing enterprise brand value and industry influence; localities are encouraged to provide corresponding support based on local conditions.</t>
        </is>
      </c>
      <c r="AN39" s="205" t="inlineStr">
        <is>
          <t>Provincial preliminary review (recommendation opinions and forms submitted by 15 September 2026); the Ministry of Industry and Information Technology, the National Development and Reform Commission and the State Administration for Market Regulation organise re-examination and determine the list through expert review; a new round of recommendation and designation is organised every year with dynamic updating.</t>
        </is>
      </c>
      <c r="AO39" s="205" t="inlineStr">
        <is>
          <t>N/A (voluntary designation label; no non-compliance sanctions. Applicants with records of major or above accidents, administrative penalties above a relatively major level, or dishonesty in the past three years are ineligible; those that no longer meet the top-runner conditions or engage in falsification shall have their qualification revoked.)</t>
        </is>
      </c>
      <c r="AP39" s="205" t="inlineStr">
        <is>
          <t>N/A (voluntary instrument; the amount of GHG emissions covered depends on the scale and number of enterprises voluntarily applying and designated, with no fixed quantifiable coverage amount)</t>
        </is>
      </c>
      <c r="AQ39" s="205" t="inlineStr">
        <is>
          <t>N/A</t>
        </is>
      </c>
      <c r="AR39" s="205" t="inlineStr">
        <is>
          <t>C20; C23; C24</t>
        </is>
      </c>
      <c r="AS39" s="205" t="inlineStr">
        <is>
          <t>CO2</t>
        </is>
      </c>
      <c r="AT39" s="205" t="inlineStr">
        <is>
          <t>Positive</t>
        </is>
      </c>
      <c r="AU39" s="205" t="inlineStr">
        <is>
          <t>Energy conservation; Technological innovation; Industrial development</t>
        </is>
      </c>
      <c r="AV39" s="205" t="inlineStr">
        <is>
          <t>Notice on Organising the 2026 Recommendation of Energy Efficiency and Carbon Efficiency Top-Runner Enterprises in Key Industries (MIIT Joint Notification [2026] No. 372)</t>
        </is>
      </c>
      <c r="AW39" s="205" t="inlineStr">
        <is>
          <t>https://wap.miit.gov.cn/zwgk/zcwj/wjfb/tz/art/2026/art_277a824ef0ae478faf7dc2d4f14b5db6.html</t>
        </is>
      </c>
      <c r="AX39" s="205" t="inlineStr">
        <is>
          <t>N/A</t>
        </is>
      </c>
    </row>
    <row r="40">
      <c r="A40" s="439" t="inlineStr">
        <is>
          <t>CHNVIIVLBI11S000</t>
        </is>
      </c>
      <c r="B40" s="439" t="inlineStr">
        <is>
          <t>Instrument</t>
        </is>
      </c>
      <c r="C40" s="439" t="inlineStr">
        <is>
          <t>Voluntary information instrument</t>
        </is>
      </c>
      <c r="D40" s="439" t="inlineStr">
        <is>
          <t>Voluntary certification and labelling scheme</t>
        </is>
      </c>
      <c r="E40" s="439" t="inlineStr">
        <is>
          <t>Industry</t>
        </is>
      </c>
      <c r="F40" s="439" t="inlineStr">
        <is>
          <t>N/A</t>
        </is>
      </c>
      <c r="G40" s="439" t="inlineStr">
        <is>
          <t>零碳工厂标识</t>
        </is>
      </c>
      <c r="H40" s="439" t="inlineStr">
        <is>
          <t>Zero-Carbon Factory Label</t>
        </is>
      </c>
      <c r="I40" s="439" t="inlineStr">
        <is>
          <t>N/A</t>
        </is>
      </c>
      <c r="J40" s="439" t="inlineStr">
        <is>
          <t>The Zero-Carbon Factory Label is a national-level voluntary factory evaluation, designation and labelling system established by the Ministry of Industry and Information Technology, founded on the Guiding Opinions on the Construction of Zero-Carbon Factories (MIIT Joint Energy Conservation [2026] No. 13) and the Notice of the General Office of the Ministry of Industry and Information Technology on Organising the Construction of National Zero-Carbon Factories (MIIT Office Energy Conservation Letter [2026] No. 334, dated 13 July 2026). A zero-carbon factory (including zero-carbon computing facilities) refers to a manufacturing enterprise or computing facility that, through emission reduction measures such as technological innovation, structural adjustment and management optimisation, continuously reduces carbon dioxide emissions within its boundary and gradually moves towards near-zero emissions. The system follows the implementation path of 'voluntary application, provincial recommendation, expert review, construction management, and evaluation and acceptance': applicant entities voluntarily submit application materials through the Industrial Energy Conservation and Green Development Management Platform (green.miit.gov.cn); provincial industry and information technology authorities review and recommend; the Ministry of Industry and Information Technology organises expert review and publishes the national zero-carbon factory construction list. During the construction period (no later than 2030), annual targets for core indicators are met year by year; once the target requirements are achieved, acceptance inspection is organised under the principle of 'accepting each mature batch'; those passing acceptance formally become national zero-carbon factories. Those that still fail to pass acceptance upon expiry of the construction period are removed from the construction list; after passing acceptance, the achievement of core indicators must be disclosed annually on a continuous basis. Core indicators are set at two tiers, 'basic requirement → target requirement': carbon emissions per unit energy consumption no higher than 1.8 → 0.2 tonnes of CO2 per tonne of standard coal equivalent; non-fossil energy consumption share no lower than 30% → 95%; physically verified non-fossil electricity consumption share no lower than 10% → 35% (applicable to applicants with annual electricity consumption above 5 million kWh; no basic requirement is set for computing facilities). Participation is voluntary, with no mandatory compliance obligations or penalties.</t>
        </is>
      </c>
      <c r="K40" s="439" t="inlineStr">
        <is>
          <t>Climate change mitigation; Industrial development</t>
        </is>
      </c>
      <c r="L40" s="439" t="inlineStr">
        <is>
          <t>Direct</t>
        </is>
      </c>
      <c r="M40" s="439" t="inlineStr">
        <is>
          <t>Supply-side</t>
        </is>
      </c>
      <c r="N40" s="439" t="inlineStr">
        <is>
          <t>CHN</t>
        </is>
      </c>
      <c r="O40" s="439" t="inlineStr">
        <is>
          <t>national</t>
        </is>
      </c>
      <c r="P40" s="439" t="inlineStr">
        <is>
          <t>N/A</t>
        </is>
      </c>
      <c r="Q40" s="439" t="inlineStr">
        <is>
          <t>13/07/2026</t>
        </is>
      </c>
      <c r="R40" s="439" t="inlineStr">
        <is>
          <t>22/07/2026</t>
        </is>
      </c>
      <c r="S40" s="439" t="inlineStr">
        <is>
          <t>N/A</t>
        </is>
      </c>
      <c r="T40" s="439" t="inlineStr">
        <is>
          <t>N/A</t>
        </is>
      </c>
      <c r="U40" s="439" t="inlineStr">
        <is>
          <t>N/A</t>
        </is>
      </c>
      <c r="V40" s="439">
        <f>IF(R40="","In force",IF(R40="N/A","In force",IF(TODAY()&lt;DATE(VALUE(RIGHT(R40,4)),VALUE(MID(R40,4,2)),VALUE(LEFT(R40,2))),"Scheduled",IF(S40="","In force",IF(S40="N/A","In force",IF(TODAY()&lt;DATE(VALUE(RIGHT(S40,4)),VALUE(MID(S40,4,2)),VALUE(LEFT(S40,2))),"In force","Ended"))))))</f>
        <v/>
      </c>
      <c r="W40" s="439" t="inlineStr">
        <is>
          <t>Ministry of Industry and Information Technology (Department of Energy Conservation and Comprehensive Utilisation, lead); provincial industry and information technology authorities (review, recommendation and follow-up management)</t>
        </is>
      </c>
      <c r="X40" s="439" t="inlineStr">
        <is>
          <t>Manufacturing enterprises; computing facilities (national zero-carbon factory designation and evaluation objects)</t>
        </is>
      </c>
      <c r="Y40" s="439" t="inlineStr">
        <is>
          <t>Existing</t>
        </is>
      </c>
      <c r="Z40" s="439" t="inlineStr">
        <is>
          <t>Covers two categories of applicant entities: manufacturing enterprises and computing facilities. Manufacturing enterprises: independent legal entities (or independent accounting units treated as legal persons) that are above-designated-size industrial enterprises engaged in actual production, with annual comprehensive energy consumption of no less than 1,000 tonnes of standard coal equivalent (electricity converted by calorific equivalent), already on the national green factory list, and whose main product unit energy consumption reaches or exceeds Level 1 (advanced value) of the mandatory national standards on energy consumption limits for the industry and the benchmark level of the Benchmark Levels and Baseline Levels of Energy Efficiency in Key Industrial Sectors. Computing facilities: owners with independent legal personality, clear property rights, clear and complete physical boundaries, and independent power supply and distribution and cooling systems, with a scale of no less than 3,000 standard racks (this requirement does not apply to AI computing centres), power usage effectiveness (PUE) reaching Level 2 or above under GB 40879-2021 Minimum Allowable Values of Energy Efficiency and Energy Efficiency Grades for Data Centres, and already on the national green computing facility list (formerly the national green data centre list). See subschemes S001 (manufacturing enterprises) and S002 (computing facilities).</t>
        </is>
      </c>
      <c r="AA40" s="439" t="inlineStr">
        <is>
          <t>N/A</t>
        </is>
      </c>
      <c r="AB40" s="439" t="inlineStr">
        <is>
          <t>Annual comprehensive energy consumption ≥ 1,000 tonnes of standard coal equivalent (manufacturing enterprises); scale ≥ 3,000 standard racks (computing facilities, excluding AI computing centres)</t>
        </is>
      </c>
      <c r="AC40" s="439" t="inlineStr">
        <is>
          <t>Firms</t>
        </is>
      </c>
      <c r="AD40" s="439" t="inlineStr">
        <is>
          <t>Manufacturing enterprises and computing facility owners. Applicant entities voluntarily submit application materials through the Industrial Energy Conservation and Green Development Management Platform; following review and recommendation by provincial industry and information technology authorities and review by the Ministry of Industry and Information Technology, they are included in the national zero-carbon factory construction list; they report construction progress and changes in core indicators annually, and apply for evaluation and acceptance upon expiry of the construction period. Participation is voluntary, with no mandatory compliance obligations or penalties.</t>
        </is>
      </c>
      <c r="AE40" s="439" t="inlineStr">
        <is>
          <t>Registration, licensing or other administrative tasks</t>
        </is>
      </c>
      <c r="AF40" s="439" t="inlineStr">
        <is>
          <t>The full process of voluntary application, review and recommendation, expert review and publication, construction management, evaluation and acceptance, and label designation for zero-carbon factories. Entities on the construction list conduct self-assessment against the annual targets and key tasks set out in their construction plans, and regularly report annual construction progress, changes in core indicators and performance information through the management platform; where adjustments to the construction plan are necessary due to capacity changes (changes in computing facility scale), energy supply condition changes or other reasons, the adjustment must be reviewed by the provincial industry and information technology authority and reported through the management platform. Upon expiry of the construction period, provincial industry and information technology authorities organise evaluation and submit acceptance applications to the Ministry of Industry and Information Technology, which organises acceptance inspection under the principle of 'accepting each mature batch'; those passing acceptance formally become national zero-carbon factories. Participation is voluntary.</t>
        </is>
      </c>
      <c r="AG40" s="439" t="inlineStr">
        <is>
          <t>N/A</t>
        </is>
      </c>
      <c r="AH40" s="439" t="inlineStr">
        <is>
          <t>N/A</t>
        </is>
      </c>
      <c r="AI40" s="439" t="inlineStr">
        <is>
          <t>N/A</t>
        </is>
      </c>
      <c r="AJ40" s="439" t="inlineStr">
        <is>
          <t>1) Manufacturing enterprises: annual comprehensive energy consumption ≥ 1,000 tonnes of standard coal equivalent, already on the national green factory list, and main product unit energy consumption reaching or exceeding Level 1 (advanced value) of the energy consumption limits and the benchmark level; 2) Computing facilities: scale ≥ 3,000 standard racks (not applicable to AI computing centres), PUE reaching Level 2 or above under GB 40879-2021, and already on the national green computing facility list (formerly the national green data centre list); 3) Core indicator basic requirements: carbon emissions per unit energy consumption ≤ 1.8 tonnes of CO2 per tonne of standard coal equivalent, non-fossil energy consumption share ≥ 30%, physically verified non-fossil electricity consumption share ≥ 10% (no basic requirement for computing facilities; this indicator applies to applicants with annual electricity consumption above 5 million kWh); 4) Core indicator target requirements: carbon emissions per unit energy consumption ≤ 0.2 tonnes of CO2 per tonne of standard coal equivalent, non-fossil energy consumption share ≥ 95%, physically verified non-fossil electricity consumption share ≥ 35%, to be achieved within the construction period (no later than 2030); 5) A carbon emissions accounting system must be established, with carbon emissions data following the principles of measurability, reportability and verifiability; 6) No records of major or above safety, quality or environmental pollution accidents, or administrative penalties above a relatively major level, in the past three years; 7) Participation is voluntary, with no mandatory compliance obligations or penalties.</t>
        </is>
      </c>
      <c r="AK40" s="439" t="inlineStr">
        <is>
          <t>N/A</t>
        </is>
      </c>
      <c r="AL40" s="439" t="inlineStr">
        <is>
          <t>N/A</t>
        </is>
      </c>
      <c r="AM40" s="439" t="inlineStr">
        <is>
          <t>Entities passing acceptance formally receive the national zero-carbon factory title, enhancing enterprise brand value and demonstration effects; provincial industry and information technology authorities make good use of technological retrofitting, green finance and other policies to give priority support to zero-carbon factory construction; regions with suitable conditions are encouraged to build provincial-level zero-carbon factories; the Ministry of Industry and Information Technology publicises typical zero-carbon factory practices and promotes comprehensive service models and system solutions for zero-carbon factory design, financing, retrofitting and management.</t>
        </is>
      </c>
      <c r="AN40" s="439" t="inlineStr">
        <is>
          <t>Entities on the construction list regularly report annual construction progress, changes in core indicators and performance information through the Industrial Energy Conservation and Green Development Management Platform; provincial industry and information technology authorities establish regular tracking mechanisms and strengthen guidance and supervision of listed entities; the Ministry of Industry and Information Technology conducts spot checks and verifications of construction entities from time to time; zero-carbon factories that have passed acceptance disclose the achievement of core indicators and the implementation of other energy conservation and carbon reduction measures annually on a continuous basis.</t>
        </is>
      </c>
      <c r="AO40" s="439" t="inlineStr">
        <is>
          <t>N/A (voluntary evaluation and designation label; no non-compliance sanctions. Those that still fail to pass acceptance inspection upon expiry of the construction period shall be removed from the national zero-carbon factory construction list in accordance with the procedures.)</t>
        </is>
      </c>
      <c r="AP40" s="439" t="inlineStr">
        <is>
          <t>N/A (voluntary labelling instrument; coverage depends on the scale and number of voluntarily applying and designated manufacturing enterprises and computing facilities, with no fixed quantifiable coverage amount)</t>
        </is>
      </c>
      <c r="AQ40" s="439" t="inlineStr">
        <is>
          <t>N/A</t>
        </is>
      </c>
      <c r="AR40" s="439" t="inlineStr">
        <is>
          <t>C; J63</t>
        </is>
      </c>
      <c r="AS40" s="439" t="inlineStr">
        <is>
          <t>CO2</t>
        </is>
      </c>
      <c r="AT40" s="439" t="inlineStr">
        <is>
          <t>Positive</t>
        </is>
      </c>
      <c r="AU40" s="439" t="inlineStr">
        <is>
          <t>Technological innovation; Industrial development; Energy conservation; Renewable energy development</t>
        </is>
      </c>
      <c r="AV40" s="439" t="inlineStr">
        <is>
          <t>Notice of the General Office of the Ministry of Industry and Information Technology on Organising the Construction of National Zero-Carbon Factories (MIIT Office Energy Conservation Letter [2026] No. 334); Guiding Opinions on the Construction of Zero-Carbon Factories (MIIT Joint Energy Conservation [2026] No. 13)</t>
        </is>
      </c>
      <c r="AW40" s="439" t="inlineStr">
        <is>
          <t>https://www.miit.gov.cn/jgsj/jns/nyjy/art/2026/art_93fe83f24eb843789a636f6c5f9e79c6.html</t>
        </is>
      </c>
      <c r="AX40" s="439" t="inlineStr">
        <is>
          <t>N/A</t>
        </is>
      </c>
    </row>
    <row r="41">
      <c r="A41" s="205" t="inlineStr">
        <is>
          <t>CHNVIIVLBI11S001</t>
        </is>
      </c>
      <c r="B41" s="205" t="inlineStr">
        <is>
          <t>Subscheme</t>
        </is>
      </c>
      <c r="C41" s="205" t="inlineStr">
        <is>
          <t>Voluntary information instrument</t>
        </is>
      </c>
      <c r="D41" s="205" t="inlineStr">
        <is>
          <t>Voluntary certification and labelling scheme</t>
        </is>
      </c>
      <c r="E41" s="205" t="inlineStr">
        <is>
          <t>Industry</t>
        </is>
      </c>
      <c r="F41" s="205" t="inlineStr">
        <is>
          <t>N/A</t>
        </is>
      </c>
      <c r="G41" s="205" t="inlineStr">
        <is>
          <t>零碳工厂（制造型企业）</t>
        </is>
      </c>
      <c r="H41" s="205" t="inlineStr">
        <is>
          <t>Zero-Carbon Factory (Manufacturing Enterprise)</t>
        </is>
      </c>
      <c r="I41" s="205" t="inlineStr">
        <is>
          <t>Zero-Carbon Factory Label</t>
        </is>
      </c>
      <c r="J41" s="205" t="inlineStr">
        <is>
          <t>The national zero-carbon factory construction and designation scheme for manufacturing enterprises (the manufacturing enterprise subscheme of the Zero-Carbon Factory Label system). Applicant entities must have independent legal personality, or be independent accounting units treated as legal persons; they must be above-designated-size industrial enterprises engaged in actual production, with annual comprehensive energy consumption of no less than 1,000 tonnes of standard coal equivalent (electricity converted by calorific equivalent), and already on the national green factory list. Their main product unit energy consumption must reach or exceed Level 1 (advanced value) of the mandatory national standards on energy consumption limits for the industry and the benchmark level of the Benchmark Levels and Baseline Levels of Energy Efficiency in Key Industrial Sectors; where no such standard or requirement exists, they must reach the industry-leading level. Core indicators are set at two tiers, basic requirement and target requirement: carbon emissions per unit energy consumption no higher than 1.8 → 0.2 tonnes of CO2 per tonne of standard coal equivalent; non-fossil energy consumption share no lower than 30% → 95%; physically verified non-fossil electricity consumption share no lower than 10% → 35% (applicable to applicants with annual electricity consumption above 5 million kWh). The target requirements for core indicators must be achieved within the construction period (no later than 2030); following evaluation and acceptance, the enterprise formally becomes a national zero-carbon factory. Participation is voluntary, with no mandatory compliance obligations or penalties.</t>
        </is>
      </c>
      <c r="K41" s="205" t="inlineStr">
        <is>
          <t>Climate change mitigation; Industrial development</t>
        </is>
      </c>
      <c r="L41" s="205" t="inlineStr">
        <is>
          <t>Direct</t>
        </is>
      </c>
      <c r="M41" s="205" t="inlineStr">
        <is>
          <t>Supply-side</t>
        </is>
      </c>
      <c r="N41" s="205" t="inlineStr">
        <is>
          <t>CHN</t>
        </is>
      </c>
      <c r="O41" s="205" t="inlineStr">
        <is>
          <t>national</t>
        </is>
      </c>
      <c r="P41" s="205" t="inlineStr">
        <is>
          <t>N/A</t>
        </is>
      </c>
      <c r="Q41" s="205" t="inlineStr">
        <is>
          <t>13/07/2026</t>
        </is>
      </c>
      <c r="R41" s="205" t="inlineStr">
        <is>
          <t>22/07/2026</t>
        </is>
      </c>
      <c r="S41" s="205" t="inlineStr">
        <is>
          <t>N/A</t>
        </is>
      </c>
      <c r="T41" s="205" t="inlineStr">
        <is>
          <t>N/A</t>
        </is>
      </c>
      <c r="U41" s="205" t="inlineStr">
        <is>
          <t>N/A</t>
        </is>
      </c>
      <c r="V41" s="205">
        <f>IF(R41="","In force",IF(R41="N/A","In force",IF(TODAY()&lt;DATE(VALUE(RIGHT(R41,4)),VALUE(MID(R41,4,2)),VALUE(LEFT(R41,2))),"Scheduled",IF(S41="","In force",IF(S41="N/A","In force",IF(TODAY()&lt;DATE(VALUE(RIGHT(S41,4)),VALUE(MID(S41,4,2)),VALUE(LEFT(S41,2))),"In force","Ended"))))))</f>
        <v/>
      </c>
      <c r="W41" s="205" t="inlineStr">
        <is>
          <t>Ministry of Industry and Information Technology (Department of Energy Conservation and Comprehensive Utilisation); provincial industry and information technology authorities</t>
        </is>
      </c>
      <c r="X41" s="205" t="inlineStr">
        <is>
          <t>Above-designated-size industrial enterprises (manufacturing type)</t>
        </is>
      </c>
      <c r="Y41" s="205" t="inlineStr">
        <is>
          <t>Existing</t>
        </is>
      </c>
      <c r="Z41" s="205" t="inlineStr">
        <is>
          <t>Above-designated-size industrial enterprises engaged in actual production, with annual comprehensive energy consumption of no less than 1,000 tonnes of standard coal equivalent (electricity converted by calorific equivalent), already on the national green factory list. Their main product unit energy consumption must reach or exceed Level 1 (advanced value) of the mandatory national standards on energy consumption limits for the industry and the benchmark level of the Benchmark Levels and Baseline Levels of Energy Efficiency in Key Industrial Sectors; where no such standard or requirement exists, they must reach the industry-leading level.</t>
        </is>
      </c>
      <c r="AA41" s="205" t="inlineStr">
        <is>
          <t>N/A</t>
        </is>
      </c>
      <c r="AB41" s="205" t="inlineStr">
        <is>
          <t>Annual comprehensive energy consumption ≥ 1,000 tonnes of standard coal equivalent (electricity converted by calorific equivalent)</t>
        </is>
      </c>
      <c r="AC41" s="205" t="inlineStr">
        <is>
          <t>Firms</t>
        </is>
      </c>
      <c r="AD41" s="205" t="inlineStr">
        <is>
          <t>Manufacturing enterprises (independent legal entities, or independent accounting units treated as legal persons). Applicant entities voluntarily submit application materials through the Industrial Energy Conservation and Green Development Management Platform; the application materials serve as the main basis for subsequent follow-up management and evaluation and acceptance; applicants are responsible for the authenticity and accuracy of the application content.</t>
        </is>
      </c>
      <c r="AE41" s="205" t="inlineStr">
        <is>
          <t>Registration, licensing or other administrative tasks</t>
        </is>
      </c>
      <c r="AF41" s="205" t="inlineStr">
        <is>
          <t>The full process of voluntary application, construction implementation, and evaluation and acceptance for manufacturing enterprises. Self-assessment is conducted against the annual targets and key tasks set out in the construction plan, and annual construction progress, changes in core indicators and performance information are regularly reported through the management platform; upon expiry of the construction period, following provincial evaluation and acceptance by the Ministry of Industry and Information Technology, the enterprise formally becomes a national zero-carbon factory.</t>
        </is>
      </c>
      <c r="AG41" s="205" t="inlineStr">
        <is>
          <t>N/A</t>
        </is>
      </c>
      <c r="AH41" s="205" t="inlineStr">
        <is>
          <t>N/A</t>
        </is>
      </c>
      <c r="AI41" s="205" t="inlineStr">
        <is>
          <t>N/A</t>
        </is>
      </c>
      <c r="AJ41" s="205" t="inlineStr">
        <is>
          <t>1) Above-designated-size industrial enterprises with annual comprehensive energy consumption ≥ 1,000 tonnes of standard coal equivalent and already on the national green factory list; 2) Main product unit energy consumption reaching or exceeding Level 1 (advanced value) of the mandatory national standards on energy consumption limits for the industry and the benchmark level; 3) Core indicator basic requirements: carbon emissions per unit energy consumption ≤ 1.8 tonnes of CO2 per tonne of standard coal equivalent, non-fossil energy consumption share ≥ 30%, physically verified non-fossil electricity consumption share ≥ 10% (applicable to applicants with annual electricity consumption above 5 million kWh); 4) Core indicator target requirements: carbon emissions per unit energy consumption ≤ 0.2 tonnes of CO2 per tonne of standard coal equivalent, non-fossil energy consumption share ≥ 95%, physically verified non-fossil electricity consumption share ≥ 35%, to be achieved within the construction period (no later than 2030); 5) A carbon emissions accounting system must be established, following the principles of measurability, reportability and verifiability; 6) Participation is voluntary, with no mandatory compliance obligations or penalties.</t>
        </is>
      </c>
      <c r="AK41" s="205" t="inlineStr">
        <is>
          <t>N/A</t>
        </is>
      </c>
      <c r="AL41" s="205" t="inlineStr">
        <is>
          <t>N/A</t>
        </is>
      </c>
      <c r="AM41" s="205" t="inlineStr">
        <is>
          <t>Enterprises passing acceptance formally receive the national zero-carbon factory title, enhancing enterprise brand value and demonstration effects; provincial industry and information technology authorities make good use of technological retrofitting, green finance and other policies to give priority support to zero-carbon factory construction; regions with suitable conditions are encouraged to build provincial-level zero-carbon factories.</t>
        </is>
      </c>
      <c r="AN41" s="205" t="inlineStr">
        <is>
          <t>Entities on the construction list regularly report annual construction progress, changes in core indicators and performance information through the Industrial Energy Conservation and Green Development Management Platform; provincial industry and information technology authorities establish regular tracking mechanisms and strengthen guidance and supervision of listed entities; the Ministry of Industry and Information Technology conducts spot checks and verifications of construction entities from time to time.</t>
        </is>
      </c>
      <c r="AO41" s="205" t="inlineStr">
        <is>
          <t>N/A (voluntary evaluation and designation label; no non-compliance sanctions. Those that still fail to pass acceptance inspection upon expiry of the construction period shall be removed from the national zero-carbon factory construction list in accordance with the procedures.)</t>
        </is>
      </c>
      <c r="AP41" s="205" t="inlineStr">
        <is>
          <t>N/A (voluntary labelling instrument; coverage depends on the scale and number of voluntarily applying and designated enterprises, with no fixed quantifiable coverage amount)</t>
        </is>
      </c>
      <c r="AQ41" s="205" t="inlineStr">
        <is>
          <t>N/A</t>
        </is>
      </c>
      <c r="AR41" s="205" t="inlineStr">
        <is>
          <t>C</t>
        </is>
      </c>
      <c r="AS41" s="205" t="inlineStr">
        <is>
          <t>CO2</t>
        </is>
      </c>
      <c r="AT41" s="205" t="inlineStr">
        <is>
          <t>Positive</t>
        </is>
      </c>
      <c r="AU41" s="205" t="inlineStr">
        <is>
          <t>Technological innovation; Industrial development; Energy conservation</t>
        </is>
      </c>
      <c r="AV41" s="205" t="inlineStr">
        <is>
          <t>Notice of the General Office of the Ministry of Industry and Information Technology on Organising the Construction of National Zero-Carbon Factories (MIIT Office Energy Conservation Letter [2026] No. 334); Guiding Opinions on the Construction of Zero-Carbon Factories (MIIT Joint Energy Conservation [2026] No. 13)</t>
        </is>
      </c>
      <c r="AW41" s="205" t="inlineStr">
        <is>
          <t>https://www.miit.gov.cn/jgsj/jns/nyjy/art/2026/art_93fe83f24eb843789a636f6c5f9e79c6.html</t>
        </is>
      </c>
      <c r="AX41" s="205" t="inlineStr">
        <is>
          <t>N/A</t>
        </is>
      </c>
    </row>
    <row r="42">
      <c r="A42" s="205" t="inlineStr">
        <is>
          <t>CHNVIIVLBI11S002</t>
        </is>
      </c>
      <c r="B42" s="205" t="inlineStr">
        <is>
          <t>Subscheme</t>
        </is>
      </c>
      <c r="C42" s="205" t="inlineStr">
        <is>
          <t>Voluntary information instrument</t>
        </is>
      </c>
      <c r="D42" s="205" t="inlineStr">
        <is>
          <t>Voluntary certification and labelling scheme</t>
        </is>
      </c>
      <c r="E42" s="205" t="inlineStr">
        <is>
          <t>Industry</t>
        </is>
      </c>
      <c r="F42" s="205" t="inlineStr">
        <is>
          <t>Data centres (computing facilities)</t>
        </is>
      </c>
      <c r="G42" s="205" t="inlineStr">
        <is>
          <t>零碳算力设施</t>
        </is>
      </c>
      <c r="H42" s="205" t="inlineStr">
        <is>
          <t>Zero-Carbon Computing Facility</t>
        </is>
      </c>
      <c r="I42" s="205" t="inlineStr">
        <is>
          <t>Zero-Carbon Factory Label</t>
        </is>
      </c>
      <c r="J42" s="205" t="inlineStr">
        <is>
          <t>The national zero-carbon factory construction and designation scheme for computing facilities (the computing facility subscheme of the Zero-Carbon Factory Label system). Applicant entities (computing facility owners) must have independent legal personality, with clear property rights, clear and complete physical boundaries, and independent power supply and distribution and cooling systems for the computing facility; the scale must be no less than 3,000 standard racks (this requirement does not apply to AI computing centres); power usage effectiveness (PUE) must reach Level 2 or above under GB 40879-2021 Minimum Allowable Values of Energy Efficiency and Energy Efficiency Grades for Data Centres; and the facility must already be on the national green computing facility list (formerly the national green data centre list). Core indicators are set at two tiers, basic requirement and target requirement: carbon emissions per unit energy consumption no higher than 1.8 → 0.2 tonnes of CO2 per tonne of standard coal equivalent; non-fossil energy consumption share no lower than 30% → 95%; no basic requirement is set for the physically verified non-fossil electricity consumption share, while the target requirement is no lower than 35% (applicable to applicants with annual electricity consumption above 5 million kWh). The target requirements for core indicators must be achieved within the construction period (no later than 2030); following evaluation and acceptance, the facility formally becomes a national zero-carbon factory. Participation is voluntary, with no mandatory compliance obligations or penalties.</t>
        </is>
      </c>
      <c r="K42" s="205" t="inlineStr">
        <is>
          <t>Climate change mitigation; Industrial development</t>
        </is>
      </c>
      <c r="L42" s="205" t="inlineStr">
        <is>
          <t>Direct</t>
        </is>
      </c>
      <c r="M42" s="205" t="inlineStr">
        <is>
          <t>Supply-side</t>
        </is>
      </c>
      <c r="N42" s="205" t="inlineStr">
        <is>
          <t>CHN</t>
        </is>
      </c>
      <c r="O42" s="205" t="inlineStr">
        <is>
          <t>national</t>
        </is>
      </c>
      <c r="P42" s="205" t="inlineStr">
        <is>
          <t>N/A</t>
        </is>
      </c>
      <c r="Q42" s="205" t="inlineStr">
        <is>
          <t>13/07/2026</t>
        </is>
      </c>
      <c r="R42" s="205" t="inlineStr">
        <is>
          <t>22/07/2026</t>
        </is>
      </c>
      <c r="S42" s="205" t="inlineStr">
        <is>
          <t>N/A</t>
        </is>
      </c>
      <c r="T42" s="205" t="inlineStr">
        <is>
          <t>N/A</t>
        </is>
      </c>
      <c r="U42" s="205" t="inlineStr">
        <is>
          <t>N/A</t>
        </is>
      </c>
      <c r="V42" s="205">
        <f>IF(R42="","In force",IF(R42="N/A","In force",IF(TODAY()&lt;DATE(VALUE(RIGHT(R42,4)),VALUE(MID(R42,4,2)),VALUE(LEFT(R42,2))),"Scheduled",IF(S42="","In force",IF(S42="N/A","In force",IF(TODAY()&lt;DATE(VALUE(RIGHT(S42,4)),VALUE(MID(S42,4,2)),VALUE(LEFT(S42,2))),"In force","Ended"))))))</f>
        <v/>
      </c>
      <c r="W42" s="205" t="inlineStr">
        <is>
          <t>Ministry of Industry and Information Technology (Department of Energy Conservation and Comprehensive Utilisation); provincial industry and information technology authorities</t>
        </is>
      </c>
      <c r="X42" s="205" t="inlineStr">
        <is>
          <t>Computing facilities</t>
        </is>
      </c>
      <c r="Y42" s="205" t="inlineStr">
        <is>
          <t>Existing</t>
        </is>
      </c>
      <c r="Z42" s="205" t="inlineStr">
        <is>
          <t>Computing facilities with clear property rights, clear and complete physical boundaries, and independent power supply and distribution and cooling systems. The scale must be no less than 3,000 standard racks (this requirement does not apply to AI computing centres); power usage effectiveness (PUE) must reach Level 2 or above under GB 40879-2021 Minimum Allowable Values of Energy Efficiency and Energy Efficiency Grades for Data Centres; and the facility must already be on the national green computing facility list (formerly the national green data centre list).</t>
        </is>
      </c>
      <c r="AA42" s="205" t="inlineStr">
        <is>
          <t>N/A</t>
        </is>
      </c>
      <c r="AB42" s="205" t="inlineStr">
        <is>
          <t>Scale ≥ 3,000 standard racks (not applicable to AI computing centres); PUE reaching Level 2 or above under GB 40879-2021</t>
        </is>
      </c>
      <c r="AC42" s="205" t="inlineStr">
        <is>
          <t>Firms</t>
        </is>
      </c>
      <c r="AD42" s="205" t="inlineStr">
        <is>
          <t>Computing facility owners (independent legal entities). Applicant entities voluntarily submit application materials through the Industrial Energy Conservation and Green Development Management Platform; the application materials serve as the main basis for subsequent follow-up management and evaluation and acceptance; applicants are responsible for the authenticity and accuracy of the application content.</t>
        </is>
      </c>
      <c r="AE42" s="205" t="inlineStr">
        <is>
          <t>Registration, licensing or other administrative tasks</t>
        </is>
      </c>
      <c r="AF42" s="205" t="inlineStr">
        <is>
          <t>The full process of voluntary application, construction implementation, and evaluation and acceptance for computing facilities. Self-assessment is conducted against the annual targets and key tasks set out in the construction plan, and annual construction progress, changes in core indicators and performance information are regularly reported through the management platform; where adjustments to the construction plan are necessary due to changes in computing facility scale, the adjustment must be reviewed by the provincial industry and information technology authority and reported; upon expiry of the construction period, following provincial evaluation and acceptance by the Ministry of Industry and Information Technology, the facility formally becomes a national zero-carbon factory.</t>
        </is>
      </c>
      <c r="AG42" s="205" t="inlineStr">
        <is>
          <t>N/A</t>
        </is>
      </c>
      <c r="AH42" s="205" t="inlineStr">
        <is>
          <t>N/A</t>
        </is>
      </c>
      <c r="AI42" s="205" t="inlineStr">
        <is>
          <t>N/A</t>
        </is>
      </c>
      <c r="AJ42" s="205" t="inlineStr">
        <is>
          <t>1) Computing facilities with clear property rights, independent power supply and distribution and cooling systems, scale ≥ 3,000 standard racks (this requirement does not apply to AI computing centres); 2) PUE reaching Level 2 or above under GB 40879-2021; 3) Already on the national green computing facility list (formerly the national green data centre list); 4) Core indicator basic requirements: carbon emissions per unit energy consumption ≤ 1.8 tonnes of CO2 per tonne of standard coal equivalent, non-fossil energy consumption share ≥ 30% (no basic requirement for the physically verified non-fossil electricity consumption share); 5) Core indicator target requirements: carbon emissions per unit energy consumption ≤ 0.2 tonnes of CO2 per tonne of standard coal equivalent, non-fossil energy consumption share ≥ 95%, physically verified non-fossil electricity consumption share ≥ 35% (applicable to applicants with annual electricity consumption above 5 million kWh), to be achieved within the construction period (no later than 2030); 6) A carbon emissions accounting system must be established, following the principles of measurability, reportability and verifiability; 7) Participation is voluntary, with no mandatory compliance obligations or penalties.</t>
        </is>
      </c>
      <c r="AK42" s="205" t="inlineStr">
        <is>
          <t>N/A</t>
        </is>
      </c>
      <c r="AL42" s="205" t="inlineStr">
        <is>
          <t>N/A</t>
        </is>
      </c>
      <c r="AM42" s="205" t="inlineStr">
        <is>
          <t>Facilities passing acceptance formally receive the national zero-carbon factory title, enhancing enterprise brand value and demonstration effects; provincial industry and information technology authorities make good use of technological retrofitting, green finance and other policies to give priority support to zero-carbon factory construction; regions with suitable conditions are encouraged to build provincial-level zero-carbon factories.</t>
        </is>
      </c>
      <c r="AN42" s="205" t="inlineStr">
        <is>
          <t>Entities on the construction list regularly report annual construction progress, changes in core indicators and performance information through the Industrial Energy Conservation and Green Development Management Platform; provincial industry and information technology authorities establish regular tracking mechanisms and strengthen guidance and supervision of listed entities; the Ministry of Industry and Information Technology conducts spot checks and verifications of construction entities from time to time.</t>
        </is>
      </c>
      <c r="AO42" s="205" t="inlineStr">
        <is>
          <t>N/A (voluntary evaluation and designation label; no non-compliance sanctions. Those that still fail to pass acceptance inspection upon expiry of the construction period shall be removed from the national zero-carbon factory construction list in accordance with the procedures.)</t>
        </is>
      </c>
      <c r="AP42" s="205" t="inlineStr">
        <is>
          <t>N/A (voluntary labelling instrument; coverage depends on the scale and number of voluntarily applying and designated computing facilities, with no fixed quantifiable coverage amount)</t>
        </is>
      </c>
      <c r="AQ42" s="205" t="inlineStr">
        <is>
          <t>N/A</t>
        </is>
      </c>
      <c r="AR42" s="205" t="inlineStr">
        <is>
          <t>J63</t>
        </is>
      </c>
      <c r="AS42" s="205" t="inlineStr">
        <is>
          <t>CO2</t>
        </is>
      </c>
      <c r="AT42" s="205" t="inlineStr">
        <is>
          <t>Positive</t>
        </is>
      </c>
      <c r="AU42" s="205" t="inlineStr">
        <is>
          <t>Technological innovation; Energy conservation; Renewable energy development</t>
        </is>
      </c>
      <c r="AV42" s="205" t="inlineStr">
        <is>
          <t>Notice of the General Office of the Ministry of Industry and Information Technology on Organising the Construction of National Zero-Carbon Factories (MIIT Office Energy Conservation Letter [2026] No. 334); Guiding Opinions on the Construction of Zero-Carbon Factories (MIIT Joint Energy Conservation [2026] No. 13)</t>
        </is>
      </c>
      <c r="AW42" s="205" t="inlineStr">
        <is>
          <t>https://www.miit.gov.cn/jgsj/jns/nyjy/art/2026/art_93fe83f24eb843789a636f6c5f9e79c6.html</t>
        </is>
      </c>
      <c r="AX42" s="205" t="inlineStr">
        <is>
          <t>N/A</t>
        </is>
      </c>
    </row>
  </sheetData>
  <mergeCells count="9">
    <mergeCell ref="AV1:AX1"/>
    <mergeCell ref="X1:AL1"/>
    <mergeCell ref="N1:W1"/>
    <mergeCell ref="AP1:AQ1"/>
    <mergeCell ref="C1:F1"/>
    <mergeCell ref="A1:B1"/>
    <mergeCell ref="AM1:AO1"/>
    <mergeCell ref="G1:M1"/>
    <mergeCell ref="AR1:AU1"/>
  </mergeCells>
  <pageMargins left="0.7" right="0.7" top="0.75" bottom="0.75" header="0.3" footer="0.3"/>
</worksheet>
</file>

<file path=xl/worksheets/sheet12.xml><?xml version="1.0" encoding="utf-8"?>
<worksheet xmlns="http://schemas.openxmlformats.org/spreadsheetml/2006/main">
  <sheetPr>
    <outlinePr summaryBelow="1" summaryRight="1"/>
    <pageSetUpPr/>
  </sheetPr>
  <dimension ref="A1:T97"/>
  <sheetViews>
    <sheetView workbookViewId="0">
      <selection activeCell="A1" sqref="A1"/>
    </sheetView>
  </sheetViews>
  <sheetFormatPr baseColWidth="8" defaultRowHeight="15"/>
  <cols>
    <col width="34.46484375" customWidth="1" min="1" max="1"/>
    <col width="54.06640625" customWidth="1" min="2" max="2"/>
    <col width="29.73046875" customWidth="1" min="3" max="3"/>
    <col width="125.86328125" customWidth="1" min="5" max="5"/>
  </cols>
  <sheetData>
    <row r="1" ht="15" customHeight="1">
      <c r="A1" s="440" t="inlineStr">
        <is>
          <t>Block</t>
        </is>
      </c>
      <c r="B1" s="440" t="inlineStr">
        <is>
          <t>Attribute</t>
        </is>
      </c>
      <c r="C1" s="440" t="inlineStr">
        <is>
          <t>Attribute definition</t>
        </is>
      </c>
      <c r="D1" s="440" t="inlineStr">
        <is>
          <t>Entry Type</t>
        </is>
      </c>
      <c r="E1" s="440" t="inlineStr">
        <is>
          <t>Details</t>
        </is>
      </c>
      <c r="F1" s="381" t="n"/>
      <c r="G1" s="381" t="n"/>
      <c r="H1" s="381" t="n"/>
      <c r="I1" s="381" t="n"/>
      <c r="J1" s="381" t="n"/>
      <c r="K1" s="381" t="n"/>
      <c r="L1" s="381" t="n"/>
      <c r="M1" s="381" t="n"/>
      <c r="N1" s="381" t="n"/>
      <c r="O1" s="381" t="n"/>
      <c r="P1" s="381" t="n"/>
      <c r="Q1" s="381" t="n"/>
      <c r="R1" s="381" t="n"/>
      <c r="S1" s="381" t="n"/>
      <c r="T1" s="381" t="n"/>
    </row>
    <row r="2" ht="15" customHeight="1">
      <c r="A2" s="441" t="inlineStr">
        <is>
          <t>Common Attributes</t>
        </is>
      </c>
      <c r="B2" s="237" t="n"/>
      <c r="C2" s="237" t="n"/>
      <c r="D2" s="237" t="n"/>
      <c r="E2" s="93" t="n"/>
      <c r="F2" s="381" t="n"/>
      <c r="G2" s="381" t="n"/>
      <c r="H2" s="381" t="n"/>
      <c r="I2" s="381" t="n"/>
      <c r="J2" s="381" t="n"/>
      <c r="K2" s="381" t="n"/>
      <c r="L2" s="381" t="n"/>
      <c r="M2" s="381" t="n"/>
      <c r="N2" s="381" t="n"/>
      <c r="O2" s="381" t="n"/>
      <c r="P2" s="381" t="n"/>
      <c r="Q2" s="381" t="n"/>
      <c r="R2" s="381" t="n"/>
      <c r="S2" s="381" t="n"/>
      <c r="T2" s="381" t="n"/>
    </row>
    <row r="3" ht="15" customHeight="1">
      <c r="A3" s="442" t="n"/>
      <c r="B3" s="443" t="inlineStr">
        <is>
          <t>Instrument / subscheme</t>
        </is>
      </c>
      <c r="C3" s="444" t="inlineStr">
        <is>
          <t>Indicates whether the entry (the row in the Excel sheet) is the policy instrument or a sub-scheme (i.e. a variation of the policy instrument)</t>
        </is>
      </c>
      <c r="D3" s="444" t="inlineStr">
        <is>
          <t>Categorial</t>
        </is>
      </c>
      <c r="E3" s="444" t="inlineStr">
        <is>
          <t>Instrument; Subscheme</t>
        </is>
      </c>
      <c r="F3" s="381" t="n"/>
      <c r="G3" s="381" t="n"/>
      <c r="H3" s="381" t="n"/>
      <c r="I3" s="381" t="n"/>
      <c r="J3" s="381" t="n"/>
      <c r="K3" s="381" t="n"/>
      <c r="L3" s="381" t="n"/>
      <c r="M3" s="381" t="n"/>
      <c r="N3" s="381" t="n"/>
      <c r="O3" s="381" t="n"/>
      <c r="P3" s="381" t="n"/>
      <c r="Q3" s="381" t="n"/>
      <c r="R3" s="381" t="n"/>
      <c r="S3" s="381" t="n"/>
      <c r="T3" s="381" t="n"/>
    </row>
    <row r="4" ht="15" customHeight="1">
      <c r="A4" s="440" t="inlineStr">
        <is>
          <t>Instrument typology</t>
        </is>
      </c>
      <c r="B4" s="444" t="inlineStr">
        <is>
          <t>Instrument type</t>
        </is>
      </c>
      <c r="C4" s="444" t="inlineStr">
        <is>
          <t>Instrument type according to IFCMA typology (cf IFCMA(2024)4/REV1)</t>
        </is>
      </c>
      <c r="D4" s="444" t="inlineStr">
        <is>
          <t>Categorial</t>
        </is>
      </c>
      <c r="E4" s="444" t="inlineStr">
        <is>
          <t>E.g., Taxes, Subsidies; Technology standards; Performance standards, …</t>
        </is>
      </c>
      <c r="F4" s="381" t="n"/>
      <c r="G4" s="381" t="n"/>
      <c r="H4" s="381" t="n"/>
      <c r="I4" s="381" t="n"/>
      <c r="J4" s="381" t="n"/>
      <c r="K4" s="381" t="n"/>
      <c r="L4" s="381" t="n"/>
      <c r="M4" s="381" t="n"/>
      <c r="N4" s="381" t="n"/>
      <c r="O4" s="381" t="n"/>
      <c r="P4" s="381" t="n"/>
      <c r="Q4" s="381" t="n"/>
      <c r="R4" s="381" t="n"/>
      <c r="S4" s="381" t="n"/>
      <c r="T4" s="381" t="n"/>
    </row>
    <row r="5" ht="15" customHeight="1">
      <c r="A5" s="153" t="n"/>
      <c r="B5" s="444" t="inlineStr">
        <is>
          <t>Instrument name</t>
        </is>
      </c>
      <c r="C5" s="444" t="inlineStr">
        <is>
          <t>Preliminary IFCMA harmonised instrument name (instrument list is under development)</t>
        </is>
      </c>
      <c r="D5" s="444" t="inlineStr">
        <is>
          <t>Categorial</t>
        </is>
      </c>
      <c r="E5" s="444" t="inlineStr">
        <is>
          <t>E.g., Carbon tax, Renewable electricity feed-in tariff, Subsidy for CCS, Bans and phase outs of ICE vehicles, Fuel Economy Standards, …</t>
        </is>
      </c>
      <c r="F5" s="381" t="n"/>
      <c r="G5" s="381" t="n"/>
      <c r="H5" s="381" t="n"/>
      <c r="I5" s="381" t="n"/>
      <c r="J5" s="381" t="n"/>
      <c r="K5" s="381" t="n"/>
      <c r="L5" s="381" t="n"/>
      <c r="M5" s="381" t="n"/>
      <c r="N5" s="381" t="n"/>
      <c r="O5" s="381" t="n"/>
      <c r="P5" s="381" t="n"/>
      <c r="Q5" s="381" t="n"/>
      <c r="R5" s="381" t="n"/>
      <c r="S5" s="381" t="n"/>
      <c r="T5" s="381" t="n"/>
    </row>
    <row r="6" ht="15" customHeight="1">
      <c r="A6" s="153" t="n"/>
      <c r="B6" s="444" t="inlineStr">
        <is>
          <t>Emission sector</t>
        </is>
      </c>
      <c r="C6" s="444" t="inlineStr">
        <is>
          <t>Preliminary IFCMA classification based on IPCC emission source sector classification, simplified version</t>
        </is>
      </c>
      <c r="D6" s="444" t="inlineStr">
        <is>
          <t>Categorial</t>
        </is>
      </c>
      <c r="E6" s="445" t="inlineStr">
        <is>
          <t>Energy, transport, buildings, industry, agriculture, waste, LULUCF</t>
        </is>
      </c>
      <c r="F6" s="381" t="n"/>
      <c r="G6" s="381" t="n"/>
      <c r="H6" s="381" t="n"/>
      <c r="I6" s="381" t="n"/>
      <c r="J6" s="381" t="n"/>
      <c r="K6" s="381" t="n"/>
      <c r="L6" s="381" t="n"/>
      <c r="M6" s="381" t="n"/>
      <c r="N6" s="381" t="n"/>
      <c r="O6" s="381" t="n"/>
      <c r="P6" s="381" t="n"/>
      <c r="Q6" s="381" t="n"/>
      <c r="R6" s="381" t="n"/>
      <c r="S6" s="381" t="n"/>
      <c r="T6" s="381" t="n"/>
    </row>
    <row r="7" ht="15" customHeight="1">
      <c r="A7" s="154" t="n"/>
      <c r="B7" s="444" t="inlineStr">
        <is>
          <t>Sub-sector</t>
        </is>
      </c>
      <c r="C7" s="445" t="inlineStr">
        <is>
          <t>Specify the sub-sector(s) under the "Emission sector" ; otherwise, use the same designation as the "Emission sector".</t>
        </is>
      </c>
      <c r="D7" s="444" t="inlineStr">
        <is>
          <t>Categorial</t>
        </is>
      </c>
      <c r="E7" s="444" t="inlineStr">
        <is>
          <t>Coal, solar power, wind power, hydrogen, nuclear power, steel, cement, automobile, battery, etc.</t>
        </is>
      </c>
      <c r="F7" s="381" t="n"/>
      <c r="G7" s="381" t="n"/>
      <c r="H7" s="381" t="n"/>
      <c r="I7" s="381" t="n"/>
      <c r="J7" s="381" t="n"/>
      <c r="K7" s="381" t="n"/>
      <c r="L7" s="381" t="n"/>
      <c r="M7" s="381" t="n"/>
      <c r="N7" s="381" t="n"/>
      <c r="O7" s="381" t="n"/>
      <c r="P7" s="381" t="n"/>
      <c r="Q7" s="381" t="n"/>
      <c r="R7" s="381" t="n"/>
      <c r="S7" s="381" t="n"/>
      <c r="T7" s="381" t="n"/>
    </row>
    <row r="8" ht="15" customHeight="1">
      <c r="A8" s="440" t="inlineStr">
        <is>
          <t>General information</t>
        </is>
      </c>
      <c r="B8" s="443" t="inlineStr">
        <is>
          <t>Domestic name</t>
        </is>
      </c>
      <c r="C8" s="443" t="inlineStr">
        <is>
          <t>Instrument name in original language. Preferably the name the policy is commonly known for. If there is ambiguity about the instrument name, the name used in the instrument's legal statute(s)</t>
        </is>
      </c>
      <c r="D8" s="444" t="inlineStr">
        <is>
          <t>Free text</t>
        </is>
      </c>
      <c r="E8" s="444" t="inlineStr">
        <is>
          <t>N/A</t>
        </is>
      </c>
      <c r="F8" s="381" t="n"/>
      <c r="G8" s="381" t="n"/>
      <c r="H8" s="381" t="n"/>
      <c r="I8" s="381" t="n"/>
      <c r="J8" s="381" t="n"/>
      <c r="K8" s="381" t="n"/>
      <c r="L8" s="381" t="n"/>
      <c r="M8" s="381" t="n"/>
      <c r="N8" s="381" t="n"/>
      <c r="O8" s="381" t="n"/>
      <c r="P8" s="381" t="n"/>
      <c r="Q8" s="381" t="n"/>
      <c r="R8" s="381" t="n"/>
      <c r="S8" s="381" t="n"/>
      <c r="T8" s="381" t="n"/>
    </row>
    <row r="9" ht="15" customHeight="1">
      <c r="A9" s="153" t="n"/>
      <c r="B9" s="443" t="inlineStr">
        <is>
          <t>English name</t>
        </is>
      </c>
      <c r="C9" s="443" t="inlineStr">
        <is>
          <t>English translation of domestic instrument name</t>
        </is>
      </c>
      <c r="D9" s="444" t="inlineStr">
        <is>
          <t>Free text</t>
        </is>
      </c>
      <c r="E9" s="444" t="inlineStr">
        <is>
          <t>N/A</t>
        </is>
      </c>
      <c r="F9" s="381" t="n"/>
      <c r="G9" s="381" t="n"/>
      <c r="H9" s="381" t="n"/>
      <c r="I9" s="381" t="n"/>
      <c r="J9" s="381" t="n"/>
      <c r="K9" s="381" t="n"/>
      <c r="L9" s="381" t="n"/>
      <c r="M9" s="381" t="n"/>
      <c r="N9" s="381" t="n"/>
      <c r="O9" s="381" t="n"/>
      <c r="P9" s="381" t="n"/>
      <c r="Q9" s="381" t="n"/>
      <c r="R9" s="381" t="n"/>
      <c r="S9" s="381" t="n"/>
      <c r="T9" s="381" t="n"/>
    </row>
    <row r="10" ht="15" customHeight="1">
      <c r="A10" s="153" t="n"/>
      <c r="B10" s="443" t="inlineStr">
        <is>
          <t>Policy package name</t>
        </is>
      </c>
      <c r="C10" s="443" t="inlineStr">
        <is>
          <t>The name of the policy package, if applicable. A policy package refers to an overarching framework that deliberately bundles and implements multiple instruments together to achieve synergistic effects, maximise overall impact, or minimise potential trade-offs. Examples include broad legislative packages such as building codes, or frameworks such as the United States 2022 Inflation Reduction Act or the European Union’s Fit for 55 legislation. It excludes “horizontal” linkages between policies, such as earmarking tax revenue for specific subsidies; these linkages are captured through the instrument-specific attributes</t>
        </is>
      </c>
      <c r="D10" s="444" t="inlineStr">
        <is>
          <t>Free</t>
        </is>
      </c>
      <c r="E10" s="444" t="inlineStr">
        <is>
          <t>N/A</t>
        </is>
      </c>
      <c r="F10" s="381" t="n"/>
      <c r="G10" s="381" t="n"/>
      <c r="H10" s="381" t="n"/>
      <c r="I10" s="381" t="n"/>
      <c r="J10" s="381" t="n"/>
      <c r="K10" s="381" t="n"/>
      <c r="L10" s="381" t="n"/>
      <c r="M10" s="381" t="n"/>
      <c r="N10" s="381" t="n"/>
      <c r="O10" s="381" t="n"/>
      <c r="P10" s="381" t="n"/>
      <c r="Q10" s="381" t="n"/>
      <c r="R10" s="381" t="n"/>
      <c r="S10" s="381" t="n"/>
      <c r="T10" s="381" t="n"/>
    </row>
    <row r="11" ht="15" customHeight="1">
      <c r="A11" s="153" t="n"/>
      <c r="B11" s="443" t="inlineStr">
        <is>
          <t>Description</t>
        </is>
      </c>
      <c r="C11" s="443" t="inlineStr">
        <is>
          <t>Brief description of the policy mechanism and specific design features</t>
        </is>
      </c>
      <c r="D11" s="444" t="inlineStr">
        <is>
          <t>Free</t>
        </is>
      </c>
      <c r="E11" s="444" t="inlineStr">
        <is>
          <t>N/A</t>
        </is>
      </c>
      <c r="F11" s="381" t="n"/>
      <c r="G11" s="381" t="n"/>
      <c r="H11" s="381" t="n"/>
      <c r="I11" s="381" t="n"/>
      <c r="J11" s="381" t="n"/>
      <c r="K11" s="381" t="n"/>
      <c r="L11" s="381" t="n"/>
      <c r="M11" s="381" t="n"/>
      <c r="N11" s="381" t="n"/>
      <c r="O11" s="381" t="n"/>
      <c r="P11" s="381" t="n"/>
      <c r="Q11" s="381" t="n"/>
      <c r="R11" s="381" t="n"/>
      <c r="S11" s="381" t="n"/>
      <c r="T11" s="381" t="n"/>
    </row>
    <row r="12" ht="15" customHeight="1">
      <c r="A12" s="153" t="n"/>
      <c r="B12" s="443" t="inlineStr">
        <is>
          <t>Objective</t>
        </is>
      </c>
      <c r="C12" s="443" t="inlineStr">
        <is>
          <t>Policy objective as explicitly stated in the legislation</t>
        </is>
      </c>
      <c r="D12" s="444" t="inlineStr">
        <is>
          <t>Categorial (multiple choice)</t>
        </is>
      </c>
      <c r="E12" s="444" t="inlineStr">
        <is>
          <t>Air pollution; Waste reduction/ circular economy; Climate change mitigation; Climate change adaptation; Economic growth; Energy efficiency; Energy security; Social security/poverty reduction; Other; Not specified</t>
        </is>
      </c>
      <c r="F12" s="381" t="n"/>
      <c r="G12" s="381" t="n"/>
      <c r="H12" s="381" t="n"/>
      <c r="I12" s="381" t="n"/>
      <c r="J12" s="381" t="n"/>
      <c r="K12" s="381" t="n"/>
      <c r="L12" s="381" t="n"/>
      <c r="M12" s="381" t="n"/>
      <c r="N12" s="381" t="n"/>
      <c r="O12" s="381" t="n"/>
      <c r="P12" s="381" t="n"/>
      <c r="Q12" s="381" t="n"/>
      <c r="R12" s="381" t="n"/>
      <c r="S12" s="381" t="n"/>
      <c r="T12" s="381" t="n"/>
    </row>
    <row r="13" ht="15" customHeight="1">
      <c r="A13" s="153" t="n"/>
      <c r="B13" s="443" t="inlineStr">
        <is>
          <t>Mitigation relevance</t>
        </is>
      </c>
      <c r="C13" s="443" t="inlineStr">
        <is>
          <t>Indicates whether the policy instrument is a climate change mitigation one or a mitigation-relevant one. Direct means it is a mitigation instrument which explicitly intends to reduce or remove GHG emissions. Indirect means it is a mitigation-relevant instrument which may induce changes in emissions (positive or negative) without necessarily having emission reductions or removals as a primary goal.</t>
        </is>
      </c>
      <c r="D13" s="444" t="inlineStr">
        <is>
          <t>Categorial</t>
        </is>
      </c>
      <c r="E13" s="444" t="inlineStr">
        <is>
          <t>Direct; Indirect</t>
        </is>
      </c>
      <c r="F13" s="381" t="n"/>
      <c r="G13" s="381" t="n"/>
      <c r="H13" s="381" t="n"/>
      <c r="I13" s="381" t="n"/>
      <c r="J13" s="381" t="n"/>
      <c r="K13" s="381" t="n"/>
      <c r="L13" s="381" t="n"/>
      <c r="M13" s="381" t="n"/>
      <c r="N13" s="381" t="n"/>
      <c r="O13" s="381" t="n"/>
      <c r="P13" s="381" t="n"/>
      <c r="Q13" s="381" t="n"/>
      <c r="R13" s="381" t="n"/>
      <c r="S13" s="381" t="n"/>
      <c r="T13" s="381" t="n"/>
    </row>
    <row r="14" ht="15" customHeight="1">
      <c r="A14" s="153" t="n"/>
      <c r="B14" s="444" t="inlineStr">
        <is>
          <t>Functioning channel</t>
        </is>
      </c>
      <c r="C14" s="445" t="inlineStr">
        <is>
          <t>Supply-side policy instruments refer to the policies directly affect the behaviors of producers, including carbon-intensive producers and green good producers.
Demand-side policy instruments refer to the policies directly affect the behaviors of consumers.
Environment policy instruments establish the enabling conditions for supply- and demand-side measures to operate effectively.</t>
        </is>
      </c>
      <c r="D14" s="444" t="inlineStr">
        <is>
          <t>Categorial</t>
        </is>
      </c>
      <c r="E14" s="444" t="inlineStr">
        <is>
          <t>Supply-side; demand-side; environment</t>
        </is>
      </c>
      <c r="F14" s="381" t="n"/>
      <c r="G14" s="381" t="n"/>
      <c r="H14" s="381" t="n"/>
      <c r="I14" s="381" t="n"/>
      <c r="J14" s="381" t="n"/>
      <c r="K14" s="381" t="n"/>
      <c r="L14" s="381" t="n"/>
      <c r="M14" s="381" t="n"/>
      <c r="N14" s="381" t="n"/>
      <c r="O14" s="381" t="n"/>
      <c r="P14" s="381" t="n"/>
      <c r="Q14" s="381" t="n"/>
      <c r="R14" s="381" t="n"/>
      <c r="S14" s="381" t="n"/>
      <c r="T14" s="381" t="n"/>
    </row>
    <row r="15" ht="15" customHeight="1">
      <c r="A15" s="153" t="n"/>
      <c r="B15" s="443" t="inlineStr">
        <is>
          <t>Country</t>
        </is>
      </c>
      <c r="C15" s="443" t="inlineStr">
        <is>
          <t>Country where the policy instrument is applied</t>
        </is>
      </c>
      <c r="D15" s="444" t="inlineStr">
        <is>
          <t>Categorial (single choice)</t>
        </is>
      </c>
      <c r="E15" s="444" t="inlineStr">
        <is>
          <t>IFCMA member country list</t>
        </is>
      </c>
      <c r="F15" s="381" t="n"/>
      <c r="G15" s="381" t="n"/>
      <c r="H15" s="381" t="n"/>
      <c r="I15" s="381" t="n"/>
      <c r="J15" s="381" t="n"/>
      <c r="K15" s="381" t="n"/>
      <c r="L15" s="381" t="n"/>
      <c r="M15" s="381" t="n"/>
      <c r="N15" s="381" t="n"/>
      <c r="O15" s="381" t="n"/>
      <c r="P15" s="381" t="n"/>
      <c r="Q15" s="381" t="n"/>
      <c r="R15" s="381" t="n"/>
      <c r="S15" s="381" t="n"/>
      <c r="T15" s="381" t="n"/>
    </row>
    <row r="16" ht="15" customHeight="1">
      <c r="A16" s="153" t="n"/>
      <c r="B16" s="443" t="inlineStr">
        <is>
          <t>Jurisdiction level</t>
        </is>
      </c>
      <c r="C16" s="443" t="inlineStr">
        <is>
          <t>Jurisdiction level where the instrument is applied</t>
        </is>
      </c>
      <c r="D16" s="444" t="inlineStr">
        <is>
          <t>Categorial (single choice)</t>
        </is>
      </c>
      <c r="E16" s="444" t="inlineStr">
        <is>
          <t>National; Sub-national; Supra-national; Special economic zone</t>
        </is>
      </c>
      <c r="F16" s="381" t="n"/>
      <c r="G16" s="381" t="n"/>
      <c r="H16" s="381" t="n"/>
      <c r="I16" s="381" t="n"/>
      <c r="J16" s="381" t="n"/>
      <c r="K16" s="381" t="n"/>
      <c r="L16" s="381" t="n"/>
      <c r="M16" s="381" t="n"/>
      <c r="N16" s="381" t="n"/>
      <c r="O16" s="381" t="n"/>
      <c r="P16" s="381" t="n"/>
      <c r="Q16" s="381" t="n"/>
      <c r="R16" s="381" t="n"/>
      <c r="S16" s="381" t="n"/>
      <c r="T16" s="381" t="n"/>
    </row>
    <row r="17" ht="15" customHeight="1">
      <c r="A17" s="153" t="n"/>
      <c r="B17" s="443" t="inlineStr">
        <is>
          <t>Jurisdiction name</t>
        </is>
      </c>
      <c r="C17" s="443" t="inlineStr">
        <is>
          <t>Name of jurisdiction if it is applied at supra- / international or subnational level in english language</t>
        </is>
      </c>
      <c r="D17" s="444" t="inlineStr">
        <is>
          <t>Free</t>
        </is>
      </c>
      <c r="E17" s="444" t="inlineStr">
        <is>
          <t>N/A</t>
        </is>
      </c>
      <c r="F17" s="381" t="n"/>
      <c r="G17" s="381" t="n"/>
      <c r="H17" s="381" t="n"/>
      <c r="I17" s="381" t="n"/>
      <c r="J17" s="381" t="n"/>
      <c r="K17" s="381" t="n"/>
      <c r="L17" s="381" t="n"/>
      <c r="M17" s="381" t="n"/>
      <c r="N17" s="381" t="n"/>
      <c r="O17" s="381" t="n"/>
      <c r="P17" s="381" t="n"/>
      <c r="Q17" s="381" t="n"/>
      <c r="R17" s="381" t="n"/>
      <c r="S17" s="381" t="n"/>
      <c r="T17" s="381" t="n"/>
    </row>
    <row r="18" ht="15" customHeight="1">
      <c r="A18" s="153" t="n"/>
      <c r="B18" s="443" t="inlineStr">
        <is>
          <t>Status</t>
        </is>
      </c>
      <c r="C18" s="443" t="inlineStr">
        <is>
          <t>Defines if the instrument is active or inactive, and whether it is in force</t>
        </is>
      </c>
      <c r="D18" s="444" t="inlineStr">
        <is>
          <t>Categorial (single choice)</t>
        </is>
      </c>
      <c r="E18" s="444" t="inlineStr">
        <is>
          <t>In force; Scheduled; Ended; Non-existent</t>
        </is>
      </c>
      <c r="F18" s="381" t="n"/>
      <c r="G18" s="381" t="n"/>
      <c r="H18" s="381" t="n"/>
      <c r="I18" s="381" t="n"/>
      <c r="J18" s="381" t="n"/>
      <c r="K18" s="381" t="n"/>
      <c r="L18" s="381" t="n"/>
      <c r="M18" s="381" t="n"/>
      <c r="N18" s="381" t="n"/>
      <c r="O18" s="381" t="n"/>
      <c r="P18" s="381" t="n"/>
      <c r="Q18" s="381" t="n"/>
      <c r="R18" s="381" t="n"/>
      <c r="S18" s="381" t="n"/>
      <c r="T18" s="381" t="n"/>
    </row>
    <row r="19" ht="15" customHeight="1">
      <c r="A19" s="153" t="n"/>
      <c r="B19" s="443" t="inlineStr">
        <is>
          <t>Adoption date</t>
        </is>
      </c>
      <c r="C19" s="443" t="inlineStr">
        <is>
          <t>Date when the instrument is approved</t>
        </is>
      </c>
      <c r="D19" s="444" t="inlineStr">
        <is>
          <t>DMY protocol</t>
        </is>
      </c>
      <c r="E19" s="444" t="inlineStr">
        <is>
          <t>Fixed structure [mm/yyyy] or [yyyy]</t>
        </is>
      </c>
      <c r="F19" s="381" t="n"/>
      <c r="G19" s="381" t="n"/>
      <c r="H19" s="381" t="n"/>
      <c r="I19" s="381" t="n"/>
      <c r="J19" s="381" t="n"/>
      <c r="K19" s="381" t="n"/>
      <c r="L19" s="381" t="n"/>
      <c r="M19" s="381" t="n"/>
      <c r="N19" s="381" t="n"/>
      <c r="O19" s="381" t="n"/>
      <c r="P19" s="381" t="n"/>
      <c r="Q19" s="381" t="n"/>
      <c r="R19" s="381" t="n"/>
      <c r="S19" s="381" t="n"/>
      <c r="T19" s="381" t="n"/>
    </row>
    <row r="20" ht="15" customHeight="1">
      <c r="A20" s="153" t="n"/>
      <c r="B20" s="443" t="inlineStr">
        <is>
          <t>Start date</t>
        </is>
      </c>
      <c r="C20" s="443" t="inlineStr">
        <is>
          <t>Date of entry into force/ when the instrument became or will become legally binding</t>
        </is>
      </c>
      <c r="D20" s="444" t="inlineStr">
        <is>
          <t>DMY protocol</t>
        </is>
      </c>
      <c r="E20" s="444" t="inlineStr">
        <is>
          <t>Fixed structure [mm/yyyy] or [yyyy]</t>
        </is>
      </c>
      <c r="F20" s="381" t="n"/>
      <c r="G20" s="381" t="n"/>
      <c r="H20" s="381" t="n"/>
      <c r="I20" s="381" t="n"/>
      <c r="J20" s="381" t="n"/>
      <c r="K20" s="381" t="n"/>
      <c r="L20" s="381" t="n"/>
      <c r="M20" s="381" t="n"/>
      <c r="N20" s="381" t="n"/>
      <c r="O20" s="381" t="n"/>
      <c r="P20" s="381" t="n"/>
      <c r="Q20" s="381" t="n"/>
      <c r="R20" s="381" t="n"/>
      <c r="S20" s="381" t="n"/>
      <c r="T20" s="381" t="n"/>
    </row>
    <row r="21" ht="15" customHeight="1">
      <c r="A21" s="153" t="n"/>
      <c r="B21" s="443" t="inlineStr">
        <is>
          <t>End date</t>
        </is>
      </c>
      <c r="C21" s="443" t="inlineStr">
        <is>
          <t>Date when the final requirement of the legal mandate takes effect, if relevant</t>
        </is>
      </c>
      <c r="D21" s="444" t="inlineStr">
        <is>
          <t>DMY protocol</t>
        </is>
      </c>
      <c r="E21" s="444" t="inlineStr">
        <is>
          <t>Fixed structure [mm/yyyy] or [yyyy]</t>
        </is>
      </c>
      <c r="F21" s="381" t="n"/>
      <c r="G21" s="381" t="n"/>
      <c r="H21" s="381" t="n"/>
      <c r="I21" s="381" t="n"/>
      <c r="J21" s="381" t="n"/>
      <c r="K21" s="381" t="n"/>
      <c r="L21" s="381" t="n"/>
      <c r="M21" s="381" t="n"/>
      <c r="N21" s="381" t="n"/>
      <c r="O21" s="381" t="n"/>
      <c r="P21" s="381" t="n"/>
      <c r="Q21" s="381" t="n"/>
      <c r="R21" s="381" t="n"/>
      <c r="S21" s="381" t="n"/>
      <c r="T21" s="381" t="n"/>
    </row>
    <row r="22" ht="15" customHeight="1">
      <c r="A22" s="153" t="n"/>
      <c r="B22" s="443" t="inlineStr">
        <is>
          <t>Last revision</t>
        </is>
      </c>
      <c r="C22" s="443" t="inlineStr">
        <is>
          <t>Date of the last update/revision to the policy instrument</t>
        </is>
      </c>
      <c r="D22" s="444" t="inlineStr">
        <is>
          <t>DMY protocol</t>
        </is>
      </c>
      <c r="E22" s="444" t="inlineStr">
        <is>
          <t>Fixed structure [mm/yyyy] or [yyyy]</t>
        </is>
      </c>
      <c r="F22" s="381" t="n"/>
      <c r="G22" s="381" t="n"/>
      <c r="H22" s="381" t="n"/>
      <c r="I22" s="381" t="n"/>
      <c r="J22" s="381" t="n"/>
      <c r="K22" s="381" t="n"/>
      <c r="L22" s="381" t="n"/>
      <c r="M22" s="381" t="n"/>
      <c r="N22" s="381" t="n"/>
      <c r="O22" s="381" t="n"/>
      <c r="P22" s="381" t="n"/>
      <c r="Q22" s="381" t="n"/>
      <c r="R22" s="381" t="n"/>
      <c r="S22" s="381" t="n"/>
      <c r="T22" s="381" t="n"/>
    </row>
    <row r="23" ht="15" customHeight="1">
      <c r="A23" s="153" t="n"/>
      <c r="B23" s="443" t="inlineStr">
        <is>
          <t>Last revision details</t>
        </is>
      </c>
      <c r="C23" s="443" t="inlineStr">
        <is>
          <t>Informs on the nature of the last revision if applicable, what has been modified [broader scope, different intensity, new earmarking, etc) and/or previous relevant revisions</t>
        </is>
      </c>
      <c r="D23" s="444" t="inlineStr">
        <is>
          <t>Free text</t>
        </is>
      </c>
      <c r="E23" s="444" t="n"/>
      <c r="F23" s="381" t="n"/>
      <c r="G23" s="381" t="n"/>
      <c r="H23" s="381" t="n"/>
      <c r="I23" s="381" t="n"/>
      <c r="J23" s="381" t="n"/>
      <c r="K23" s="381" t="n"/>
      <c r="L23" s="381" t="n"/>
      <c r="M23" s="381" t="n"/>
      <c r="N23" s="381" t="n"/>
      <c r="O23" s="381" t="n"/>
      <c r="P23" s="381" t="n"/>
      <c r="Q23" s="381" t="n"/>
      <c r="R23" s="381" t="n"/>
      <c r="S23" s="381" t="n"/>
      <c r="T23" s="381" t="n"/>
    </row>
    <row r="24" ht="15" customHeight="1">
      <c r="A24" s="154" t="n"/>
      <c r="B24" s="443" t="inlineStr">
        <is>
          <t>Aministrating authority</t>
        </is>
      </c>
      <c r="C24" s="443" t="inlineStr">
        <is>
          <t>The institution(s) that implement and manage the instrument. This involves setting rates and/or defining the policy base</t>
        </is>
      </c>
      <c r="D24" s="444" t="inlineStr">
        <is>
          <t>Free</t>
        </is>
      </c>
      <c r="E24" s="444" t="inlineStr">
        <is>
          <t>N/A</t>
        </is>
      </c>
      <c r="F24" s="381" t="n"/>
      <c r="G24" s="381" t="n"/>
      <c r="H24" s="381" t="n"/>
      <c r="I24" s="381" t="n"/>
      <c r="J24" s="381" t="n"/>
      <c r="K24" s="381" t="n"/>
      <c r="L24" s="381" t="n"/>
      <c r="M24" s="381" t="n"/>
      <c r="N24" s="381" t="n"/>
      <c r="O24" s="381" t="n"/>
      <c r="P24" s="381" t="n"/>
      <c r="Q24" s="381" t="n"/>
      <c r="R24" s="381" t="n"/>
      <c r="S24" s="381" t="n"/>
      <c r="T24" s="381" t="n"/>
    </row>
    <row r="25" ht="15" customHeight="1">
      <c r="A25" s="440" t="inlineStr">
        <is>
          <t>Policy base and intensity</t>
        </is>
      </c>
      <c r="B25" s="443" t="inlineStr">
        <is>
          <t>Regulated asset</t>
        </is>
      </c>
      <c r="C25" s="443" t="inlineStr">
        <is>
          <t>The object that is regulated; this can be a structure (e.g. boilers and turbines), a fuel (e.g. coal or gas), emissions, more generic objects such as products and inputs, as well as intangible assets</t>
        </is>
      </c>
      <c r="D25" s="444" t="inlineStr">
        <is>
          <t>Categorial (multiple choice), free for details</t>
        </is>
      </c>
      <c r="E25" s="444" t="inlineStr">
        <is>
          <t>Non-exhaustive list</t>
        </is>
      </c>
      <c r="F25" s="381" t="n"/>
      <c r="G25" s="381" t="n"/>
      <c r="H25" s="381" t="n"/>
      <c r="I25" s="381" t="n"/>
      <c r="J25" s="381" t="n"/>
      <c r="K25" s="381" t="n"/>
      <c r="L25" s="381" t="n"/>
      <c r="M25" s="381" t="n"/>
      <c r="N25" s="381" t="n"/>
      <c r="O25" s="381" t="n"/>
      <c r="P25" s="381" t="n"/>
      <c r="Q25" s="381" t="n"/>
      <c r="R25" s="381" t="n"/>
      <c r="S25" s="381" t="n"/>
      <c r="T25" s="381" t="n"/>
    </row>
    <row r="26" ht="15" customHeight="1">
      <c r="A26" s="153" t="n"/>
      <c r="B26" s="443" t="inlineStr">
        <is>
          <t>Regulated asset (Status)</t>
        </is>
      </c>
      <c r="C26" s="443" t="inlineStr">
        <is>
          <t>Asset status, i.e. whether an asset is newly sold or build, already existing (building stock or vehicle fleet) or is sold used</t>
        </is>
      </c>
      <c r="D26" s="444" t="inlineStr">
        <is>
          <t>Categorial</t>
        </is>
      </c>
      <c r="E26" s="444" t="inlineStr">
        <is>
          <t>New; existing</t>
        </is>
      </c>
      <c r="F26" s="381" t="n"/>
      <c r="G26" s="381" t="n"/>
      <c r="H26" s="381" t="n"/>
      <c r="I26" s="381" t="n"/>
      <c r="J26" s="381" t="n"/>
      <c r="K26" s="381" t="n"/>
      <c r="L26" s="381" t="n"/>
      <c r="M26" s="381" t="n"/>
      <c r="N26" s="381" t="n"/>
      <c r="O26" s="381" t="n"/>
      <c r="P26" s="381" t="n"/>
      <c r="Q26" s="381" t="n"/>
      <c r="R26" s="381" t="n"/>
      <c r="S26" s="381" t="n"/>
      <c r="T26" s="381" t="n"/>
    </row>
    <row r="27" ht="15" customHeight="1">
      <c r="A27" s="153" t="n"/>
      <c r="B27" s="443" t="inlineStr">
        <is>
          <t>Regulated asset (Details)</t>
        </is>
      </c>
      <c r="C27" s="443" t="inlineStr">
        <is>
          <t>Asset type, which can take various forms depending on asset. Could include enginge types, or other technological specifications</t>
        </is>
      </c>
      <c r="D27" s="444" t="inlineStr">
        <is>
          <t>Categorial</t>
        </is>
      </c>
      <c r="E27" s="444" t="inlineStr">
        <is>
          <t>Non-exhaustive list</t>
        </is>
      </c>
      <c r="F27" s="381" t="n"/>
      <c r="G27" s="381" t="n"/>
      <c r="H27" s="381" t="n"/>
      <c r="I27" s="381" t="n"/>
      <c r="J27" s="381" t="n"/>
      <c r="K27" s="381" t="n"/>
      <c r="L27" s="381" t="n"/>
      <c r="M27" s="381" t="n"/>
      <c r="N27" s="381" t="n"/>
      <c r="O27" s="381" t="n"/>
      <c r="P27" s="381" t="n"/>
      <c r="Q27" s="381" t="n"/>
      <c r="R27" s="381" t="n"/>
      <c r="S27" s="381" t="n"/>
      <c r="T27" s="381" t="n"/>
    </row>
    <row r="28" ht="15" customHeight="1">
      <c r="A28" s="153" t="n"/>
      <c r="B28" s="443" t="inlineStr">
        <is>
          <t>Regulated asset (Other)</t>
        </is>
      </c>
      <c r="C28" s="443" t="inlineStr">
        <is>
          <t>Other details relevant to define the regulated assets</t>
        </is>
      </c>
      <c r="D28" s="444" t="inlineStr">
        <is>
          <t>Free</t>
        </is>
      </c>
      <c r="E28" s="444" t="inlineStr">
        <is>
          <t>N/A</t>
        </is>
      </c>
      <c r="F28" s="381" t="n"/>
      <c r="G28" s="381" t="n"/>
      <c r="H28" s="381" t="n"/>
      <c r="I28" s="381" t="n"/>
      <c r="J28" s="381" t="n"/>
      <c r="K28" s="381" t="n"/>
      <c r="L28" s="381" t="n"/>
      <c r="M28" s="381" t="n"/>
      <c r="N28" s="381" t="n"/>
      <c r="O28" s="381" t="n"/>
      <c r="P28" s="381" t="n"/>
      <c r="Q28" s="381" t="n"/>
      <c r="R28" s="381" t="n"/>
      <c r="S28" s="381" t="n"/>
      <c r="T28" s="381" t="n"/>
    </row>
    <row r="29" ht="15" customHeight="1">
      <c r="A29" s="153" t="n"/>
      <c r="B29" s="443" t="inlineStr">
        <is>
          <t>Regulated asset (Cut-off range)</t>
        </is>
      </c>
      <c r="C29" s="443" t="inlineStr">
        <is>
          <t>Refers to the specific details outlining the range or category of the regulatory base that is subject to the regulation by the instrument. The brackets delineate the boundaries within which regulatory stipulations are applied by the instrument. It could be income brackets, asset classes (e.g. based on size).</t>
        </is>
      </c>
      <c r="D29" s="444" t="inlineStr">
        <is>
          <t>Open structure</t>
        </is>
      </c>
      <c r="E29" s="444" t="inlineStr">
        <is>
          <t>[XXXX ; YYYY] + unit</t>
        </is>
      </c>
      <c r="F29" s="381" t="n"/>
      <c r="G29" s="381" t="n"/>
      <c r="H29" s="381" t="n"/>
      <c r="I29" s="381" t="n"/>
      <c r="J29" s="381" t="n"/>
      <c r="K29" s="381" t="n"/>
      <c r="L29" s="381" t="n"/>
      <c r="M29" s="381" t="n"/>
      <c r="N29" s="381" t="n"/>
      <c r="O29" s="381" t="n"/>
      <c r="P29" s="381" t="n"/>
      <c r="Q29" s="381" t="n"/>
      <c r="R29" s="381" t="n"/>
      <c r="S29" s="381" t="n"/>
      <c r="T29" s="381" t="n"/>
    </row>
    <row r="30" ht="15" customHeight="1">
      <c r="A30" s="153" t="n"/>
      <c r="B30" s="443" t="inlineStr">
        <is>
          <t>Regulated agent</t>
        </is>
      </c>
      <c r="C30" s="443" t="inlineStr">
        <is>
          <t>Entity that must legally comply with the policy instrument, or that receive the established benefit or information</t>
        </is>
      </c>
      <c r="D30" s="444" t="inlineStr">
        <is>
          <t>Categorial (multiple choice), free for details</t>
        </is>
      </c>
      <c r="E30" s="444" t="inlineStr">
        <is>
          <t>Households; Firms; Governments; Non-governmental organisations</t>
        </is>
      </c>
      <c r="F30" s="381" t="n"/>
      <c r="G30" s="381" t="n"/>
      <c r="H30" s="381" t="n"/>
      <c r="I30" s="381" t="n"/>
      <c r="J30" s="381" t="n"/>
      <c r="K30" s="381" t="n"/>
      <c r="L30" s="381" t="n"/>
      <c r="M30" s="381" t="n"/>
      <c r="N30" s="381" t="n"/>
      <c r="O30" s="381" t="n"/>
      <c r="P30" s="381" t="n"/>
      <c r="Q30" s="381" t="n"/>
      <c r="R30" s="381" t="n"/>
      <c r="S30" s="381" t="n"/>
      <c r="T30" s="381" t="n"/>
    </row>
    <row r="31" ht="15" customHeight="1">
      <c r="A31" s="153" t="n"/>
      <c r="B31" s="443" t="inlineStr">
        <is>
          <t>Regulated agent (Detail)</t>
        </is>
      </c>
      <c r="C31" s="443" t="inlineStr">
        <is>
          <t>Details relevant to define the regulated agents (e.g., vehicles older than 10 years, housholds/firms above a certain revenue treshhold, etc.)</t>
        </is>
      </c>
      <c r="D31" s="444" t="inlineStr">
        <is>
          <t>Free</t>
        </is>
      </c>
      <c r="E31" s="444" t="inlineStr">
        <is>
          <t>N/A</t>
        </is>
      </c>
      <c r="F31" s="381" t="n"/>
      <c r="G31" s="381" t="n"/>
      <c r="H31" s="381" t="n"/>
      <c r="I31" s="381" t="n"/>
      <c r="J31" s="381" t="n"/>
      <c r="K31" s="381" t="n"/>
      <c r="L31" s="381" t="n"/>
      <c r="M31" s="381" t="n"/>
      <c r="N31" s="381" t="n"/>
      <c r="O31" s="381" t="n"/>
      <c r="P31" s="381" t="n"/>
      <c r="Q31" s="381" t="n"/>
      <c r="R31" s="381" t="n"/>
      <c r="S31" s="381" t="n"/>
      <c r="T31" s="381" t="n"/>
    </row>
    <row r="32" ht="15" customHeight="1">
      <c r="A32" s="153" t="n"/>
      <c r="B32" s="443" t="inlineStr">
        <is>
          <t>Regulated activity</t>
        </is>
      </c>
      <c r="C32" s="443" t="inlineStr">
        <is>
          <t>The point of incidence when the policy instrument intervenes</t>
        </is>
      </c>
      <c r="D32" s="444" t="inlineStr">
        <is>
          <t>Categorial (multiple choice), free for details</t>
        </is>
      </c>
      <c r="E32" s="444" t="inlineStr">
        <is>
          <t>Non-exhaustive list</t>
        </is>
      </c>
      <c r="F32" s="381" t="n"/>
      <c r="G32" s="381" t="n"/>
      <c r="H32" s="381" t="n"/>
      <c r="I32" s="381" t="n"/>
      <c r="J32" s="381" t="n"/>
      <c r="K32" s="381" t="n"/>
      <c r="L32" s="381" t="n"/>
      <c r="M32" s="381" t="n"/>
      <c r="N32" s="381" t="n"/>
      <c r="O32" s="381" t="n"/>
      <c r="P32" s="381" t="n"/>
      <c r="Q32" s="381" t="n"/>
      <c r="R32" s="381" t="n"/>
      <c r="S32" s="381" t="n"/>
      <c r="T32" s="381" t="n"/>
    </row>
    <row r="33" ht="15" customHeight="1">
      <c r="A33" s="153" t="n"/>
      <c r="B33" s="443" t="inlineStr">
        <is>
          <t>Regulated activity (Details)</t>
        </is>
      </c>
      <c r="C33" s="443" t="inlineStr">
        <is>
          <t>Other details relevant to define the regulated activity</t>
        </is>
      </c>
      <c r="D33" s="444" t="inlineStr">
        <is>
          <t>Free</t>
        </is>
      </c>
      <c r="E33" s="444" t="inlineStr">
        <is>
          <t>N/A</t>
        </is>
      </c>
      <c r="F33" s="381" t="n"/>
      <c r="G33" s="381" t="n"/>
      <c r="H33" s="381" t="n"/>
      <c r="I33" s="381" t="n"/>
      <c r="J33" s="381" t="n"/>
      <c r="K33" s="381" t="n"/>
      <c r="L33" s="381" t="n"/>
      <c r="M33" s="381" t="n"/>
      <c r="N33" s="381" t="n"/>
      <c r="O33" s="381" t="n"/>
      <c r="P33" s="381" t="n"/>
      <c r="Q33" s="381" t="n"/>
      <c r="R33" s="381" t="n"/>
      <c r="S33" s="381" t="n"/>
      <c r="T33" s="381" t="n"/>
    </row>
    <row r="34" ht="15" customHeight="1">
      <c r="A34" s="153" t="n"/>
      <c r="B34" s="443" t="inlineStr">
        <is>
          <t>Intensity (Value)</t>
        </is>
      </c>
      <c r="C34" s="443" t="inlineStr">
        <is>
          <t>The numerical value used in the legislation (level, rate, target, etc)</t>
        </is>
      </c>
      <c r="D34" s="444" t="inlineStr">
        <is>
          <t>Free</t>
        </is>
      </c>
      <c r="E34" s="444" t="inlineStr">
        <is>
          <t>N/A</t>
        </is>
      </c>
      <c r="F34" s="381" t="n"/>
      <c r="G34" s="381" t="n"/>
      <c r="H34" s="381" t="n"/>
      <c r="I34" s="381" t="n"/>
      <c r="J34" s="381" t="n"/>
      <c r="K34" s="381" t="n"/>
      <c r="L34" s="381" t="n"/>
      <c r="M34" s="381" t="n"/>
      <c r="N34" s="381" t="n"/>
      <c r="O34" s="381" t="n"/>
      <c r="P34" s="381" t="n"/>
      <c r="Q34" s="381" t="n"/>
      <c r="R34" s="381" t="n"/>
      <c r="S34" s="381" t="n"/>
      <c r="T34" s="381" t="n"/>
    </row>
    <row r="35" ht="15" customHeight="1">
      <c r="A35" s="153" t="n"/>
      <c r="B35" s="443" t="inlineStr">
        <is>
          <t>Intensity (Unit)</t>
        </is>
      </c>
      <c r="C35" s="443" t="inlineStr">
        <is>
          <t>The unit of the intensity value, e.g. EUR, km, %, level, etc.</t>
        </is>
      </c>
      <c r="D35" s="444" t="inlineStr">
        <is>
          <t>Free</t>
        </is>
      </c>
      <c r="E35" s="444" t="inlineStr">
        <is>
          <t>[unit as stated in the regulation]</t>
        </is>
      </c>
      <c r="F35" s="381" t="n"/>
      <c r="G35" s="381" t="n"/>
      <c r="H35" s="381" t="n"/>
      <c r="I35" s="381" t="n"/>
      <c r="J35" s="381" t="n"/>
      <c r="K35" s="381" t="n"/>
      <c r="L35" s="381" t="n"/>
      <c r="M35" s="381" t="n"/>
      <c r="N35" s="381" t="n"/>
      <c r="O35" s="381" t="n"/>
      <c r="P35" s="381" t="n"/>
      <c r="Q35" s="381" t="n"/>
      <c r="R35" s="381" t="n"/>
      <c r="S35" s="381" t="n"/>
      <c r="T35" s="381" t="n"/>
    </row>
    <row r="36" ht="15" customHeight="1">
      <c r="A36" s="153" t="n"/>
      <c r="B36" s="443" t="inlineStr">
        <is>
          <t>Intensity (Details)</t>
        </is>
      </c>
      <c r="C36" s="443" t="inlineStr">
        <is>
          <t>Further details about the intensity, if necessary, e.g. if the intensity is calculated on a formula, the formula and an average intensity value can be provided</t>
        </is>
      </c>
      <c r="D36" s="444" t="inlineStr">
        <is>
          <t>Free</t>
        </is>
      </c>
      <c r="E36" s="444" t="inlineStr">
        <is>
          <t>N/A</t>
        </is>
      </c>
      <c r="F36" s="381" t="n"/>
      <c r="G36" s="381" t="n"/>
      <c r="H36" s="381" t="n"/>
      <c r="I36" s="381" t="n"/>
      <c r="J36" s="381" t="n"/>
      <c r="K36" s="381" t="n"/>
      <c r="L36" s="381" t="n"/>
      <c r="M36" s="381" t="n"/>
      <c r="N36" s="381" t="n"/>
      <c r="O36" s="381" t="n"/>
      <c r="P36" s="381" t="n"/>
      <c r="Q36" s="381" t="n"/>
      <c r="R36" s="381" t="n"/>
      <c r="S36" s="381" t="n"/>
      <c r="T36" s="381" t="n"/>
    </row>
    <row r="37" ht="15" customHeight="1">
      <c r="A37" s="153" t="n"/>
      <c r="B37" s="443" t="inlineStr">
        <is>
          <t>Requirement specification</t>
        </is>
      </c>
      <c r="C37" s="443" t="inlineStr">
        <is>
          <t>If an intensity changes based on a requirement not yet captured in the asset, activity or agent attributes but is relevant to understand and describe a policy instrument, this requirement is entered here.</t>
        </is>
      </c>
      <c r="D37" s="444" t="inlineStr">
        <is>
          <t>Free</t>
        </is>
      </c>
      <c r="E37" s="444" t="inlineStr">
        <is>
          <t>N/A</t>
        </is>
      </c>
      <c r="F37" s="381" t="n"/>
      <c r="G37" s="381" t="n"/>
      <c r="H37" s="381" t="n"/>
      <c r="I37" s="381" t="n"/>
      <c r="J37" s="381" t="n"/>
      <c r="K37" s="381" t="n"/>
      <c r="L37" s="381" t="n"/>
      <c r="M37" s="381" t="n"/>
      <c r="N37" s="381" t="n"/>
      <c r="O37" s="381" t="n"/>
      <c r="P37" s="381" t="n"/>
      <c r="Q37" s="381" t="n"/>
      <c r="R37" s="381" t="n"/>
      <c r="S37" s="381" t="n"/>
      <c r="T37" s="381" t="n"/>
    </row>
    <row r="38" ht="15" customHeight="1">
      <c r="A38" s="153" t="n"/>
      <c r="B38" s="443" t="inlineStr">
        <is>
          <t>Compliance calculation methodology I</t>
        </is>
      </c>
      <c r="C38" s="443" t="inlineStr">
        <is>
          <t>Indicates whether the instrument applies to individual regulated assets or an aggregate of assets (e.g., their total production, operation, or sales).</t>
        </is>
      </c>
      <c r="D38" s="444" t="inlineStr">
        <is>
          <t>Free</t>
        </is>
      </c>
      <c r="E38" s="444" t="inlineStr">
        <is>
          <t>N/A</t>
        </is>
      </c>
      <c r="F38" s="381" t="n"/>
      <c r="G38" s="381" t="n"/>
      <c r="H38" s="381" t="n"/>
      <c r="I38" s="381" t="n"/>
      <c r="J38" s="381" t="n"/>
      <c r="K38" s="381" t="n"/>
      <c r="L38" s="381" t="n"/>
      <c r="M38" s="381" t="n"/>
      <c r="N38" s="381" t="n"/>
      <c r="O38" s="381" t="n"/>
      <c r="P38" s="381" t="n"/>
      <c r="Q38" s="381" t="n"/>
      <c r="R38" s="381" t="n"/>
      <c r="S38" s="381" t="n"/>
      <c r="T38" s="381" t="n"/>
    </row>
    <row r="39" ht="15" customHeight="1">
      <c r="A39" s="154" t="n"/>
      <c r="B39" s="443" t="inlineStr">
        <is>
          <t>Compliance calculation methodology II</t>
        </is>
      </c>
      <c r="C39" s="443" t="inlineStr">
        <is>
          <t>Describes the methodology or rules used to evaluate compliance with the instrument’s requirements.</t>
        </is>
      </c>
      <c r="D39" s="444" t="inlineStr">
        <is>
          <t>Free</t>
        </is>
      </c>
      <c r="E39" s="444" t="inlineStr">
        <is>
          <t>N/A</t>
        </is>
      </c>
      <c r="F39" s="381" t="n"/>
      <c r="G39" s="381" t="n"/>
      <c r="H39" s="381" t="n"/>
      <c r="I39" s="381" t="n"/>
      <c r="J39" s="381" t="n"/>
      <c r="K39" s="381" t="n"/>
      <c r="L39" s="381" t="n"/>
      <c r="M39" s="381" t="n"/>
      <c r="N39" s="381" t="n"/>
      <c r="O39" s="381" t="n"/>
      <c r="P39" s="381" t="n"/>
      <c r="Q39" s="381" t="n"/>
      <c r="R39" s="381" t="n"/>
      <c r="S39" s="381" t="n"/>
      <c r="T39" s="381" t="n"/>
    </row>
    <row r="40" ht="15" customHeight="1">
      <c r="A40" s="440" t="inlineStr">
        <is>
          <t>References to legislation</t>
        </is>
      </c>
      <c r="B40" s="443" t="inlineStr">
        <is>
          <t>Legal statute</t>
        </is>
      </c>
      <c r="C40" s="443" t="inlineStr">
        <is>
          <t>Name of relevant legal document(s) and chapter(s) and/or article(s) that established or modified the instrument (if revised)</t>
        </is>
      </c>
      <c r="D40" s="444" t="inlineStr">
        <is>
          <t>Free</t>
        </is>
      </c>
      <c r="E40" s="444" t="inlineStr">
        <is>
          <t>N/A</t>
        </is>
      </c>
      <c r="F40" s="381" t="n"/>
      <c r="G40" s="381" t="n"/>
      <c r="H40" s="381" t="n"/>
      <c r="I40" s="381" t="n"/>
      <c r="J40" s="381" t="n"/>
      <c r="K40" s="381" t="n"/>
      <c r="L40" s="381" t="n"/>
      <c r="M40" s="381" t="n"/>
      <c r="N40" s="381" t="n"/>
      <c r="O40" s="381" t="n"/>
      <c r="P40" s="381" t="n"/>
      <c r="Q40" s="381" t="n"/>
      <c r="R40" s="381" t="n"/>
      <c r="S40" s="381" t="n"/>
      <c r="T40" s="381" t="n"/>
    </row>
    <row r="41" ht="15" customHeight="1">
      <c r="A41" s="153" t="n"/>
      <c r="B41" s="443" t="inlineStr">
        <is>
          <t>Legal document</t>
        </is>
      </c>
      <c r="C41" s="443" t="inlineStr">
        <is>
          <t>Weblink to the relevant legal document that established or modified the instrument (if revised)</t>
        </is>
      </c>
      <c r="D41" s="444" t="inlineStr">
        <is>
          <t>Free</t>
        </is>
      </c>
      <c r="E41" s="444" t="inlineStr">
        <is>
          <t>N/A</t>
        </is>
      </c>
      <c r="F41" s="381" t="n"/>
      <c r="G41" s="381" t="n"/>
      <c r="H41" s="381" t="n"/>
      <c r="I41" s="381" t="n"/>
      <c r="J41" s="381" t="n"/>
      <c r="K41" s="381" t="n"/>
      <c r="L41" s="381" t="n"/>
      <c r="M41" s="381" t="n"/>
      <c r="N41" s="381" t="n"/>
      <c r="O41" s="381" t="n"/>
      <c r="P41" s="381" t="n"/>
      <c r="Q41" s="381" t="n"/>
      <c r="R41" s="381" t="n"/>
      <c r="S41" s="381" t="n"/>
      <c r="T41" s="381" t="n"/>
    </row>
    <row r="42" ht="15" customHeight="1">
      <c r="A42" s="154" t="n"/>
      <c r="B42" s="443" t="inlineStr">
        <is>
          <t>Other relevant websites</t>
        </is>
      </c>
      <c r="C42" s="443" t="inlineStr">
        <is>
          <t>Weblinks to other relevant websites</t>
        </is>
      </c>
      <c r="D42" s="444" t="inlineStr">
        <is>
          <t>Free</t>
        </is>
      </c>
      <c r="E42" s="444" t="inlineStr">
        <is>
          <t>N/A</t>
        </is>
      </c>
      <c r="F42" s="381" t="n"/>
      <c r="G42" s="381" t="n"/>
      <c r="H42" s="381" t="n"/>
      <c r="I42" s="381" t="n"/>
      <c r="J42" s="381" t="n"/>
      <c r="K42" s="381" t="n"/>
      <c r="L42" s="381" t="n"/>
      <c r="M42" s="381" t="n"/>
      <c r="N42" s="381" t="n"/>
      <c r="O42" s="381" t="n"/>
      <c r="P42" s="381" t="n"/>
      <c r="Q42" s="381" t="n"/>
      <c r="R42" s="381" t="n"/>
      <c r="S42" s="381" t="n"/>
      <c r="T42" s="381" t="n"/>
    </row>
    <row r="43" ht="15" customHeight="1">
      <c r="A43" s="440" t="inlineStr">
        <is>
          <t>Classifications &amp; Indicators</t>
        </is>
      </c>
      <c r="B43" s="443" t="inlineStr">
        <is>
          <t>GHG emission coverage (absolute)</t>
        </is>
      </c>
      <c r="C43" s="443" t="inlineStr">
        <is>
          <t>Quantification of the instrument's emission base, in absolute terms</t>
        </is>
      </c>
      <c r="D43" s="444" t="inlineStr">
        <is>
          <t>Numerical</t>
        </is>
      </c>
      <c r="E43" s="444" t="inlineStr">
        <is>
          <t>in KtCO2eq</t>
        </is>
      </c>
      <c r="F43" s="446" t="n"/>
      <c r="G43" s="446" t="n"/>
      <c r="H43" s="446" t="n"/>
      <c r="I43" s="447" t="n"/>
      <c r="J43" s="381" t="n"/>
      <c r="K43" s="381" t="n"/>
      <c r="L43" s="381" t="n"/>
      <c r="M43" s="381" t="n"/>
      <c r="N43" s="381" t="n"/>
      <c r="O43" s="381" t="n"/>
      <c r="P43" s="381" t="n"/>
      <c r="Q43" s="381" t="n"/>
      <c r="R43" s="381" t="n"/>
      <c r="S43" s="381" t="n"/>
      <c r="T43" s="381" t="n"/>
    </row>
    <row r="44" ht="15" customHeight="1">
      <c r="A44" s="153" t="n"/>
      <c r="B44" s="443" t="inlineStr">
        <is>
          <t>GHG emission base (% domestic emissions)</t>
        </is>
      </c>
      <c r="C44" s="443" t="inlineStr">
        <is>
          <t>Quantification of the instrument's emission base, relative to total domestic emissions</t>
        </is>
      </c>
      <c r="D44" s="444" t="inlineStr">
        <is>
          <t>Numerical</t>
        </is>
      </c>
      <c r="E44" s="444" t="inlineStr">
        <is>
          <t>in % [over domestic emissions]</t>
        </is>
      </c>
      <c r="F44" s="446" t="n"/>
      <c r="G44" s="446" t="n"/>
      <c r="H44" s="446" t="n"/>
      <c r="I44" s="447" t="n"/>
      <c r="J44" s="381" t="n"/>
      <c r="K44" s="381" t="n"/>
      <c r="L44" s="381" t="n"/>
      <c r="M44" s="381" t="n"/>
      <c r="N44" s="381" t="n"/>
      <c r="O44" s="381" t="n"/>
      <c r="P44" s="381" t="n"/>
      <c r="Q44" s="381" t="n"/>
      <c r="R44" s="381" t="n"/>
      <c r="S44" s="381" t="n"/>
      <c r="T44" s="381" t="n"/>
    </row>
    <row r="45" ht="15" customHeight="1">
      <c r="A45" s="153" t="n"/>
      <c r="B45" s="443" t="inlineStr">
        <is>
          <t>Economic sector</t>
        </is>
      </c>
      <c r="C45" s="443" t="inlineStr">
        <is>
          <t>Classification based on the regulated agent. If the regulated agent is a firm, the sector will be allocated according to the International Standard Industrial Classification of All Economic Activities (ISIC)</t>
        </is>
      </c>
      <c r="D45" s="444" t="inlineStr">
        <is>
          <t>Categorial</t>
        </is>
      </c>
      <c r="E45" s="444" t="inlineStr">
        <is>
          <t>2-digit ISIC classification</t>
        </is>
      </c>
      <c r="F45" s="381" t="n"/>
      <c r="G45" s="381" t="n"/>
      <c r="H45" s="381" t="n"/>
      <c r="I45" s="381" t="n"/>
      <c r="J45" s="381" t="n"/>
      <c r="K45" s="381" t="n"/>
      <c r="L45" s="381" t="n"/>
      <c r="M45" s="381" t="n"/>
      <c r="N45" s="381" t="n"/>
      <c r="O45" s="381" t="n"/>
      <c r="P45" s="381" t="n"/>
      <c r="Q45" s="381" t="n"/>
      <c r="R45" s="381" t="n"/>
      <c r="S45" s="381" t="n"/>
      <c r="T45" s="381" t="n"/>
    </row>
    <row r="46" ht="15" customHeight="1">
      <c r="A46" s="153" t="n"/>
      <c r="B46" s="443" t="inlineStr">
        <is>
          <t>GHGs affected</t>
        </is>
      </c>
      <c r="C46" s="443" t="inlineStr">
        <is>
          <t>GHGs that are regulated (where directly regulated); otherwise GHG that are likely to be affected by the instrument.</t>
        </is>
      </c>
      <c r="D46" s="444" t="inlineStr">
        <is>
          <t>Categorial</t>
        </is>
      </c>
      <c r="E46" s="444" t="inlineStr">
        <is>
          <t>CO2; CH4; N2O; SF6; HFCs; PFCs; NF3</t>
        </is>
      </c>
      <c r="F46" s="381" t="n"/>
      <c r="G46" s="381" t="n"/>
      <c r="H46" s="381" t="n"/>
      <c r="I46" s="381" t="n"/>
      <c r="J46" s="381" t="n"/>
      <c r="K46" s="381" t="n"/>
      <c r="L46" s="381" t="n"/>
      <c r="M46" s="381" t="n"/>
      <c r="N46" s="381" t="n"/>
      <c r="O46" s="381" t="n"/>
      <c r="P46" s="381" t="n"/>
      <c r="Q46" s="381" t="n"/>
      <c r="R46" s="381" t="n"/>
      <c r="S46" s="381" t="n"/>
      <c r="T46" s="381" t="n"/>
    </row>
    <row r="47" ht="15" customHeight="1">
      <c r="A47" s="153" t="n"/>
      <c r="B47" s="443" t="inlineStr">
        <is>
          <t>Mitigation effect</t>
        </is>
      </c>
      <c r="C47" s="443" t="inlineStr">
        <is>
          <t>Describes whether effect on GHG emissions/sinks is likely to be positive, negative, or unknown</t>
        </is>
      </c>
      <c r="D47" s="444" t="inlineStr">
        <is>
          <t>Categorial</t>
        </is>
      </c>
      <c r="E47" s="444" t="inlineStr">
        <is>
          <t>positive, negative, neutral, unknown</t>
        </is>
      </c>
      <c r="F47" s="381" t="n"/>
      <c r="G47" s="381" t="n"/>
      <c r="H47" s="381" t="n"/>
      <c r="I47" s="381" t="n"/>
      <c r="J47" s="381" t="n"/>
      <c r="K47" s="381" t="n"/>
      <c r="L47" s="381" t="n"/>
      <c r="M47" s="381" t="n"/>
      <c r="N47" s="381" t="n"/>
      <c r="O47" s="381" t="n"/>
      <c r="P47" s="381" t="n"/>
      <c r="Q47" s="381" t="n"/>
      <c r="R47" s="381" t="n"/>
      <c r="S47" s="381" t="n"/>
      <c r="T47" s="381" t="n"/>
    </row>
    <row r="48" ht="15" customHeight="1">
      <c r="A48" s="154" t="n"/>
      <c r="B48" s="443" t="inlineStr">
        <is>
          <t>Mitigation co-benefits</t>
        </is>
      </c>
      <c r="C48" s="443" t="inlineStr">
        <is>
          <t>Additional, non-mitigation positive outcomes or advantages that result from the implementation of climate change mitigating measures, identified by the IFCMA Secretariat.</t>
        </is>
      </c>
      <c r="D48" s="444" t="inlineStr">
        <is>
          <t>Categorial</t>
        </is>
      </c>
      <c r="E48" s="444" t="inlineStr">
        <is>
          <t>Adaptation; Air pollution; Energy supply security; Technological innovation; Poverty reduction; Employment; Industrial development; Other (non-exhaustive list, current options here based on IPCC)</t>
        </is>
      </c>
      <c r="F48" s="381" t="n"/>
      <c r="G48" s="381" t="n"/>
      <c r="H48" s="381" t="n"/>
      <c r="I48" s="381" t="n"/>
      <c r="J48" s="381" t="n"/>
      <c r="K48" s="381" t="n"/>
      <c r="L48" s="381" t="n"/>
      <c r="M48" s="381" t="n"/>
      <c r="N48" s="381" t="n"/>
      <c r="O48" s="381" t="n"/>
      <c r="P48" s="381" t="n"/>
      <c r="Q48" s="381" t="n"/>
      <c r="R48" s="381" t="n"/>
      <c r="S48" s="381" t="n"/>
      <c r="T48" s="381" t="n"/>
    </row>
    <row r="49" ht="15" customHeight="1">
      <c r="A49" s="448" t="n"/>
      <c r="B49" s="444" t="n"/>
      <c r="C49" s="444" t="n"/>
      <c r="D49" s="444" t="n"/>
      <c r="E49" s="444" t="n"/>
      <c r="F49" s="446" t="n"/>
      <c r="G49" s="446" t="n"/>
      <c r="H49" s="446" t="n"/>
      <c r="I49" s="447" t="n"/>
      <c r="J49" s="381" t="n"/>
      <c r="K49" s="381" t="n"/>
      <c r="L49" s="381" t="n"/>
      <c r="M49" s="381" t="n"/>
      <c r="N49" s="381" t="n"/>
      <c r="O49" s="381" t="n"/>
      <c r="P49" s="381" t="n"/>
      <c r="Q49" s="381" t="n"/>
      <c r="R49" s="381" t="n"/>
      <c r="S49" s="381" t="n"/>
      <c r="T49" s="381" t="n"/>
    </row>
    <row r="50" ht="15" customHeight="1">
      <c r="A50" s="441" t="inlineStr">
        <is>
          <t>Instrument type-specific attributes</t>
        </is>
      </c>
      <c r="B50" s="237" t="n"/>
      <c r="C50" s="237" t="n"/>
      <c r="D50" s="237" t="n"/>
      <c r="E50" s="93" t="n"/>
      <c r="F50" s="381" t="n"/>
      <c r="G50" s="381" t="n"/>
      <c r="H50" s="381" t="n"/>
      <c r="I50" s="381" t="n"/>
      <c r="J50" s="381" t="n"/>
      <c r="K50" s="381" t="n"/>
      <c r="L50" s="381" t="n"/>
      <c r="M50" s="381" t="n"/>
      <c r="N50" s="381" t="n"/>
      <c r="O50" s="381" t="n"/>
      <c r="P50" s="381" t="n"/>
      <c r="Q50" s="381" t="n"/>
      <c r="R50" s="381" t="n"/>
      <c r="S50" s="381" t="n"/>
      <c r="T50" s="381" t="n"/>
    </row>
    <row r="51" ht="15" customHeight="1">
      <c r="A51" s="440" t="inlineStr">
        <is>
          <t>Taxes</t>
        </is>
      </c>
      <c r="B51" s="444" t="inlineStr">
        <is>
          <t>Annual revenue</t>
        </is>
      </c>
      <c r="C51" s="444" t="inlineStr">
        <is>
          <t>Tax revenue of the recorded tax</t>
        </is>
      </c>
      <c r="D51" s="444" t="inlineStr">
        <is>
          <t>Numerical</t>
        </is>
      </c>
      <c r="E51" s="444" t="inlineStr">
        <is>
          <t>in millions of domestic currency, USD or otherwise applicable unit</t>
        </is>
      </c>
      <c r="F51" s="381" t="n"/>
      <c r="G51" s="381" t="n"/>
      <c r="H51" s="381" t="n"/>
      <c r="I51" s="381" t="n"/>
      <c r="J51" s="381" t="n"/>
      <c r="K51" s="381" t="n"/>
      <c r="L51" s="381" t="n"/>
      <c r="M51" s="381" t="n"/>
      <c r="N51" s="381" t="n"/>
      <c r="O51" s="381" t="n"/>
      <c r="P51" s="381" t="n"/>
      <c r="Q51" s="381" t="n"/>
      <c r="R51" s="381" t="n"/>
      <c r="S51" s="381" t="n"/>
      <c r="T51" s="381" t="n"/>
    </row>
    <row r="52" ht="15" customHeight="1">
      <c r="A52" s="153" t="n"/>
      <c r="B52" s="444" t="inlineStr">
        <is>
          <t>Earmarked revenue*</t>
        </is>
      </c>
      <c r="C52" s="444" t="inlineStr">
        <is>
          <t>The policy financed by the revenue of the recorded tax (recorded even if not otherwise part of this database)</t>
        </is>
      </c>
      <c r="D52" s="444" t="inlineStr">
        <is>
          <t>Free or binary</t>
        </is>
      </c>
      <c r="E52" s="444" t="inlineStr">
        <is>
          <t>ID of the financed policy instrument or “Earmarked” if financed policy is not included in the database</t>
        </is>
      </c>
      <c r="F52" s="381" t="n"/>
      <c r="G52" s="381" t="n"/>
      <c r="H52" s="381" t="n"/>
      <c r="I52" s="381" t="n"/>
      <c r="J52" s="381" t="n"/>
      <c r="K52" s="381" t="n"/>
      <c r="L52" s="381" t="n"/>
      <c r="M52" s="381" t="n"/>
      <c r="N52" s="381" t="n"/>
      <c r="O52" s="381" t="n"/>
      <c r="P52" s="381" t="n"/>
      <c r="Q52" s="381" t="n"/>
      <c r="R52" s="381" t="n"/>
      <c r="S52" s="381" t="n"/>
      <c r="T52" s="381" t="n"/>
    </row>
    <row r="53" ht="15" customHeight="1">
      <c r="A53" s="154" t="n"/>
      <c r="B53" s="444" t="inlineStr">
        <is>
          <t>Annual revenue forgone</t>
        </is>
      </c>
      <c r="C53" s="444" t="inlineStr">
        <is>
          <t>If tax incentive, estimated loss in tax revenue due to the recorded tax incentive (recorded for the year the instrument is recorded)</t>
        </is>
      </c>
      <c r="D53" s="444" t="inlineStr">
        <is>
          <t>Numerical</t>
        </is>
      </c>
      <c r="E53" s="444" t="inlineStr">
        <is>
          <t>in millions of domestic currency, USD or otherwise applicable unit</t>
        </is>
      </c>
      <c r="F53" s="381" t="n"/>
      <c r="G53" s="381" t="n"/>
      <c r="H53" s="381" t="n"/>
      <c r="I53" s="381" t="n"/>
      <c r="J53" s="381" t="n"/>
      <c r="K53" s="381" t="n"/>
      <c r="L53" s="381" t="n"/>
      <c r="M53" s="381" t="n"/>
      <c r="N53" s="381" t="n"/>
      <c r="O53" s="381" t="n"/>
      <c r="P53" s="381" t="n"/>
      <c r="Q53" s="381" t="n"/>
      <c r="R53" s="381" t="n"/>
      <c r="S53" s="381" t="n"/>
      <c r="T53" s="381" t="n"/>
    </row>
    <row r="54" ht="15" customHeight="1">
      <c r="A54" s="440" t="inlineStr">
        <is>
          <t>Subsidies</t>
        </is>
      </c>
      <c r="B54" s="444" t="inlineStr">
        <is>
          <t>Annual expenditure</t>
        </is>
      </c>
      <c r="C54" s="444" t="inlineStr">
        <is>
          <t>The financial allocation or budget earmarked in the year preceding the data collecting</t>
        </is>
      </c>
      <c r="D54" s="444" t="inlineStr">
        <is>
          <t>Numerical</t>
        </is>
      </c>
      <c r="E54" s="444" t="inlineStr">
        <is>
          <t>in millions of domestic currency, USD or otherwise applicable unit</t>
        </is>
      </c>
      <c r="F54" s="381" t="n"/>
      <c r="G54" s="381" t="n"/>
      <c r="H54" s="381" t="n"/>
      <c r="I54" s="381" t="n"/>
      <c r="J54" s="381" t="n"/>
      <c r="K54" s="381" t="n"/>
      <c r="L54" s="381" t="n"/>
      <c r="M54" s="381" t="n"/>
      <c r="N54" s="381" t="n"/>
      <c r="O54" s="381" t="n"/>
      <c r="P54" s="381" t="n"/>
      <c r="Q54" s="381" t="n"/>
      <c r="R54" s="381" t="n"/>
      <c r="S54" s="381" t="n"/>
      <c r="T54" s="381" t="n"/>
    </row>
    <row r="55" ht="15" customHeight="1">
      <c r="A55" s="153" t="n"/>
      <c r="B55" s="444" t="inlineStr">
        <is>
          <t>Limit</t>
        </is>
      </c>
      <c r="C55" s="444" t="inlineStr">
        <is>
          <t>The overall financial allocation, budget earmarked over the entire duration of the instrument, the amount of assets subsidised (capacity limit), the time horizon of the subsidyor other limits on totals for the subsidy</t>
        </is>
      </c>
      <c r="D55" s="444" t="inlineStr">
        <is>
          <t>Numerical</t>
        </is>
      </c>
      <c r="E55" s="444" t="inlineStr">
        <is>
          <t>in domestic currency, USD or otherwise applicable unit</t>
        </is>
      </c>
      <c r="F55" s="381" t="n"/>
      <c r="G55" s="381" t="n"/>
      <c r="H55" s="381" t="n"/>
      <c r="I55" s="381" t="n"/>
      <c r="J55" s="381" t="n"/>
      <c r="K55" s="381" t="n"/>
      <c r="L55" s="381" t="n"/>
      <c r="M55" s="381" t="n"/>
      <c r="N55" s="381" t="n"/>
      <c r="O55" s="381" t="n"/>
      <c r="P55" s="381" t="n"/>
      <c r="Q55" s="381" t="n"/>
      <c r="R55" s="381" t="n"/>
      <c r="S55" s="381" t="n"/>
      <c r="T55" s="381" t="n"/>
    </row>
    <row r="56" ht="15" customHeight="1">
      <c r="A56" s="153" t="n"/>
      <c r="B56" s="444" t="inlineStr">
        <is>
          <t>Distribution mechanism</t>
        </is>
      </c>
      <c r="C56" s="444" t="inlineStr">
        <is>
          <t>The mechanism by which the subsidy is awarded</t>
        </is>
      </c>
      <c r="D56" s="444" t="inlineStr">
        <is>
          <t>Categorial</t>
        </is>
      </c>
      <c r="E56" s="444" t="inlineStr">
        <is>
          <t>from list, e.g. auction type, by default, lottery, etc.</t>
        </is>
      </c>
      <c r="F56" s="381" t="n"/>
      <c r="G56" s="381" t="n"/>
      <c r="H56" s="381" t="n"/>
      <c r="I56" s="381" t="n"/>
      <c r="J56" s="381" t="n"/>
      <c r="K56" s="381" t="n"/>
      <c r="L56" s="381" t="n"/>
      <c r="M56" s="381" t="n"/>
      <c r="N56" s="381" t="n"/>
      <c r="O56" s="381" t="n"/>
      <c r="P56" s="381" t="n"/>
      <c r="Q56" s="381" t="n"/>
      <c r="R56" s="381" t="n"/>
      <c r="S56" s="381" t="n"/>
      <c r="T56" s="381" t="n"/>
    </row>
    <row r="57" ht="15" customHeight="1">
      <c r="A57" s="153" t="n"/>
      <c r="B57" s="444" t="inlineStr">
        <is>
          <t>Enforcement mechanism</t>
        </is>
      </c>
      <c r="C57" s="444" t="inlineStr">
        <is>
          <t>If a performance is expected, how is non-compliance punished</t>
        </is>
      </c>
      <c r="D57" s="444" t="inlineStr">
        <is>
          <t>Categorial, free for details</t>
        </is>
      </c>
      <c r="E57" s="444" t="inlineStr">
        <is>
          <t>administrative action (e.g. warning, permit withdrawal); legal action (e.g. prosecution); monetary fines</t>
        </is>
      </c>
      <c r="F57" s="381" t="n"/>
      <c r="G57" s="381" t="n"/>
      <c r="H57" s="381" t="n"/>
      <c r="I57" s="381" t="n"/>
      <c r="J57" s="381" t="n"/>
      <c r="K57" s="381" t="n"/>
      <c r="L57" s="381" t="n"/>
      <c r="M57" s="381" t="n"/>
      <c r="N57" s="381" t="n"/>
      <c r="O57" s="381" t="n"/>
      <c r="P57" s="381" t="n"/>
      <c r="Q57" s="381" t="n"/>
      <c r="R57" s="381" t="n"/>
      <c r="S57" s="381" t="n"/>
      <c r="T57" s="381" t="n"/>
    </row>
    <row r="58" ht="15" customHeight="1">
      <c r="A58" s="153" t="n"/>
      <c r="B58" s="444" t="inlineStr">
        <is>
          <t>Subsidy floor or ceiling</t>
        </is>
      </c>
      <c r="C58" s="444" t="inlineStr">
        <is>
          <t>The minimum or maximum limits set for subsidies per year (for the year the instrument is recorded), indicating the lower and upper bounds within which subsidy amounts must fall.</t>
        </is>
      </c>
      <c r="D58" s="444" t="inlineStr">
        <is>
          <t>Numerical</t>
        </is>
      </c>
      <c r="E58" s="444" t="inlineStr">
        <is>
          <t>Value in domestic currency</t>
        </is>
      </c>
      <c r="F58" s="381" t="n"/>
      <c r="G58" s="381" t="n"/>
      <c r="H58" s="381" t="n"/>
      <c r="I58" s="381" t="n"/>
      <c r="J58" s="381" t="n"/>
      <c r="K58" s="381" t="n"/>
      <c r="L58" s="381" t="n"/>
      <c r="M58" s="381" t="n"/>
      <c r="N58" s="381" t="n"/>
      <c r="O58" s="381" t="n"/>
      <c r="P58" s="381" t="n"/>
      <c r="Q58" s="381" t="n"/>
      <c r="R58" s="381" t="n"/>
      <c r="S58" s="381" t="n"/>
      <c r="T58" s="381" t="n"/>
    </row>
    <row r="59" ht="15" customHeight="1">
      <c r="A59" s="153" t="n"/>
      <c r="B59" s="444" t="inlineStr">
        <is>
          <t>Support Duration</t>
        </is>
      </c>
      <c r="C59" s="444" t="inlineStr">
        <is>
          <t>The time range during which the support is provided (contract length, annual payments, etc)</t>
        </is>
      </c>
      <c r="D59" s="444" t="inlineStr">
        <is>
          <t>Free</t>
        </is>
      </c>
      <c r="E59" s="444" t="inlineStr">
        <is>
          <t>Expressed in years, or months</t>
        </is>
      </c>
      <c r="F59" s="381" t="n"/>
      <c r="G59" s="381" t="n"/>
      <c r="H59" s="381" t="n"/>
      <c r="I59" s="381" t="n"/>
      <c r="J59" s="381" t="n"/>
      <c r="K59" s="381" t="n"/>
      <c r="L59" s="381" t="n"/>
      <c r="M59" s="381" t="n"/>
      <c r="N59" s="381" t="n"/>
      <c r="O59" s="381" t="n"/>
      <c r="P59" s="381" t="n"/>
      <c r="Q59" s="381" t="n"/>
      <c r="R59" s="381" t="n"/>
      <c r="S59" s="381" t="n"/>
      <c r="T59" s="381" t="n"/>
    </row>
    <row r="60" ht="15" customHeight="1">
      <c r="A60" s="154" t="n"/>
      <c r="B60" s="444" t="inlineStr">
        <is>
          <t>Subsidy enforcement Mechanism</t>
        </is>
      </c>
      <c r="C60" s="444" t="inlineStr">
        <is>
          <t>Any monitoring scheme</t>
        </is>
      </c>
      <c r="D60" s="444" t="inlineStr">
        <is>
          <t>Categorial, free for details</t>
        </is>
      </c>
      <c r="E60" s="444" t="n"/>
      <c r="F60" s="381" t="n"/>
      <c r="G60" s="381" t="n"/>
      <c r="H60" s="381" t="n"/>
      <c r="I60" s="381" t="n"/>
      <c r="J60" s="381" t="n"/>
      <c r="K60" s="381" t="n"/>
      <c r="L60" s="381" t="n"/>
      <c r="M60" s="381" t="n"/>
      <c r="N60" s="381" t="n"/>
      <c r="O60" s="381" t="n"/>
      <c r="P60" s="381" t="n"/>
      <c r="Q60" s="381" t="n"/>
      <c r="R60" s="381" t="n"/>
      <c r="S60" s="381" t="n"/>
      <c r="T60" s="381" t="n"/>
    </row>
    <row r="61" ht="15" customHeight="1">
      <c r="A61" s="440" t="inlineStr">
        <is>
          <t>Trading systems</t>
        </is>
      </c>
      <c r="B61" s="444" t="inlineStr">
        <is>
          <t>Type</t>
        </is>
      </c>
      <c r="C61" s="444" t="inlineStr">
        <is>
          <t>The trading system in place, i.e., trading of permits or credits</t>
        </is>
      </c>
      <c r="D61" s="444" t="inlineStr">
        <is>
          <t>Categorial</t>
        </is>
      </c>
      <c r="E61" s="444" t="inlineStr">
        <is>
          <t>from list, e.g. permits, credits, etc</t>
        </is>
      </c>
      <c r="F61" s="381" t="n"/>
      <c r="G61" s="381" t="n"/>
      <c r="H61" s="381" t="n"/>
      <c r="I61" s="381" t="n"/>
      <c r="J61" s="381" t="n"/>
      <c r="K61" s="381" t="n"/>
      <c r="L61" s="381" t="n"/>
      <c r="M61" s="381" t="n"/>
      <c r="N61" s="381" t="n"/>
      <c r="O61" s="381" t="n"/>
      <c r="P61" s="381" t="n"/>
      <c r="Q61" s="381" t="n"/>
      <c r="R61" s="381" t="n"/>
      <c r="S61" s="381" t="n"/>
      <c r="T61" s="381" t="n"/>
    </row>
    <row r="62" ht="15" customHeight="1">
      <c r="A62" s="153" t="n"/>
      <c r="B62" s="444" t="inlineStr">
        <is>
          <t>Cap</t>
        </is>
      </c>
      <c r="C62" s="444" t="inlineStr">
        <is>
          <t>The upper limit or cap imposed on the total greenhouse gas emissions allowed within a specific period under a GHG cap-and-trade or emissions trading system; if this cell is filled, it is a permit, otherwise a credit (relevant for UNFCCC reporting)</t>
        </is>
      </c>
      <c r="D62" s="444" t="inlineStr">
        <is>
          <t>Free</t>
        </is>
      </c>
      <c r="E62" s="444" t="inlineStr">
        <is>
          <t>CO2eq for ETS, but could be others if ever we cover other trading systems (nitrogen trading in agriculture)</t>
        </is>
      </c>
      <c r="F62" s="381" t="n"/>
      <c r="G62" s="381" t="n"/>
      <c r="H62" s="381" t="n"/>
      <c r="I62" s="381" t="n"/>
      <c r="J62" s="381" t="n"/>
      <c r="K62" s="381" t="n"/>
      <c r="L62" s="381" t="n"/>
      <c r="M62" s="381" t="n"/>
      <c r="N62" s="381" t="n"/>
      <c r="O62" s="381" t="n"/>
      <c r="P62" s="381" t="n"/>
      <c r="Q62" s="381" t="n"/>
      <c r="R62" s="381" t="n"/>
      <c r="S62" s="381" t="n"/>
      <c r="T62" s="381" t="n"/>
    </row>
    <row r="63" ht="15" customHeight="1">
      <c r="A63" s="153" t="n"/>
      <c r="B63" s="444" t="inlineStr">
        <is>
          <t>Allowance mechanism</t>
        </is>
      </c>
      <c r="C63" s="444" t="inlineStr">
        <is>
          <t>The system or method used to distribute or allocate emission allowances within the trading system, specifying how entities receive their allowances, as well as the allowance size and potentially other aspects</t>
        </is>
      </c>
      <c r="D63" s="444" t="inlineStr">
        <is>
          <t>Free</t>
        </is>
      </c>
      <c r="E63" s="444" t="inlineStr">
        <is>
          <t>free allowance; auctioning; mixture of the two</t>
        </is>
      </c>
      <c r="F63" s="381" t="n"/>
      <c r="G63" s="381" t="n"/>
      <c r="H63" s="381" t="n"/>
      <c r="I63" s="381" t="n"/>
      <c r="J63" s="381" t="n"/>
      <c r="K63" s="381" t="n"/>
      <c r="L63" s="381" t="n"/>
      <c r="M63" s="381" t="n"/>
      <c r="N63" s="381" t="n"/>
      <c r="O63" s="381" t="n"/>
      <c r="P63" s="381" t="n"/>
      <c r="Q63" s="381" t="n"/>
      <c r="R63" s="381" t="n"/>
      <c r="S63" s="381" t="n"/>
      <c r="T63" s="381" t="n"/>
    </row>
    <row r="64" ht="15" customHeight="1">
      <c r="A64" s="153" t="n"/>
      <c r="B64" s="444" t="inlineStr">
        <is>
          <t>Free allowance</t>
        </is>
      </c>
      <c r="C64" s="444" t="inlineStr">
        <is>
          <t>Share of free allowance</t>
        </is>
      </c>
      <c r="D64" s="444" t="inlineStr">
        <is>
          <t>Numerial</t>
        </is>
      </c>
      <c r="E64" s="444" t="inlineStr">
        <is>
          <t>In percentages</t>
        </is>
      </c>
      <c r="F64" s="381" t="n"/>
      <c r="G64" s="381" t="n"/>
      <c r="H64" s="381" t="n"/>
      <c r="I64" s="381" t="n"/>
      <c r="J64" s="381" t="n"/>
      <c r="K64" s="381" t="n"/>
      <c r="L64" s="381" t="n"/>
      <c r="M64" s="381" t="n"/>
      <c r="N64" s="381" t="n"/>
      <c r="O64" s="381" t="n"/>
      <c r="P64" s="381" t="n"/>
      <c r="Q64" s="381" t="n"/>
      <c r="R64" s="381" t="n"/>
      <c r="S64" s="381" t="n"/>
      <c r="T64" s="381" t="n"/>
    </row>
    <row r="65" ht="15" customHeight="1">
      <c r="A65" s="153" t="n"/>
      <c r="B65" s="444" t="inlineStr">
        <is>
          <t>Volume</t>
        </is>
      </c>
      <c r="C65" s="444" t="inlineStr">
        <is>
          <t>Traded volume in collection year-1</t>
        </is>
      </c>
      <c r="D65" s="444" t="inlineStr">
        <is>
          <t>Numerical</t>
        </is>
      </c>
      <c r="E65" s="444" t="inlineStr">
        <is>
          <t>N/A</t>
        </is>
      </c>
      <c r="F65" s="381" t="n"/>
      <c r="G65" s="381" t="n"/>
      <c r="H65" s="381" t="n"/>
      <c r="I65" s="381" t="n"/>
      <c r="J65" s="381" t="n"/>
      <c r="K65" s="381" t="n"/>
      <c r="L65" s="381" t="n"/>
      <c r="M65" s="381" t="n"/>
      <c r="N65" s="381" t="n"/>
      <c r="O65" s="381" t="n"/>
      <c r="P65" s="381" t="n"/>
      <c r="Q65" s="381" t="n"/>
      <c r="R65" s="381" t="n"/>
      <c r="S65" s="381" t="n"/>
      <c r="T65" s="381" t="n"/>
    </row>
    <row r="66" ht="15" customHeight="1">
      <c r="A66" s="153" t="n"/>
      <c r="B66" s="444" t="inlineStr">
        <is>
          <t>Linkages</t>
        </is>
      </c>
      <c r="C66" s="444" t="inlineStr">
        <is>
          <t>Linkages with other ETS</t>
        </is>
      </c>
      <c r="D66" s="444" t="inlineStr">
        <is>
          <t>Free</t>
        </is>
      </c>
      <c r="E66" s="444" t="inlineStr">
        <is>
          <t>Enter the instrument IDs of relevant instruments (N/A if no link)</t>
        </is>
      </c>
      <c r="F66" s="381" t="n"/>
      <c r="G66" s="381" t="n"/>
      <c r="H66" s="381" t="n"/>
      <c r="I66" s="381" t="n"/>
      <c r="J66" s="381" t="n"/>
      <c r="K66" s="381" t="n"/>
      <c r="L66" s="381" t="n"/>
      <c r="M66" s="381" t="n"/>
      <c r="N66" s="381" t="n"/>
      <c r="O66" s="381" t="n"/>
      <c r="P66" s="381" t="n"/>
      <c r="Q66" s="381" t="n"/>
      <c r="R66" s="381" t="n"/>
      <c r="S66" s="381" t="n"/>
      <c r="T66" s="381" t="n"/>
    </row>
    <row r="67" ht="15" customHeight="1">
      <c r="A67" s="153" t="n"/>
      <c r="B67" s="444" t="inlineStr">
        <is>
          <t>Market stabilisation mechanism</t>
        </is>
      </c>
      <c r="C67" s="444" t="inlineStr">
        <is>
          <t>The existence of any mechanism or provision within the trading system designed to stabilize the market, prevent extreme price fluctuations, or address imbalances in supply and demand. E.g., secondary markets/ offsets and credits</t>
        </is>
      </c>
      <c r="D67" s="444" t="inlineStr">
        <is>
          <t>Dichotomous, free for details</t>
        </is>
      </c>
      <c r="E67" s="444" t="inlineStr">
        <is>
          <t>yes/no</t>
        </is>
      </c>
      <c r="F67" s="381" t="n"/>
      <c r="G67" s="381" t="n"/>
      <c r="H67" s="381" t="n"/>
      <c r="I67" s="381" t="n"/>
      <c r="J67" s="381" t="n"/>
      <c r="K67" s="381" t="n"/>
      <c r="L67" s="381" t="n"/>
      <c r="M67" s="381" t="n"/>
      <c r="N67" s="381" t="n"/>
      <c r="O67" s="381" t="n"/>
      <c r="P67" s="381" t="n"/>
      <c r="Q67" s="381" t="n"/>
      <c r="R67" s="381" t="n"/>
      <c r="S67" s="381" t="n"/>
      <c r="T67" s="381" t="n"/>
    </row>
    <row r="68" ht="15" customHeight="1">
      <c r="A68" s="153" t="n"/>
      <c r="B68" s="444" t="inlineStr">
        <is>
          <t>Revenue (annual)</t>
        </is>
      </c>
      <c r="C68" s="444" t="inlineStr">
        <is>
          <t>The yearly revenue generated from the trading system, including any fees, fines, or other financial flows associated with emissions trading. (for the system, rather than for the government)</t>
        </is>
      </c>
      <c r="D68" s="444" t="inlineStr">
        <is>
          <t>Free</t>
        </is>
      </c>
      <c r="E68" s="444" t="inlineStr">
        <is>
          <t>In domestic currency (collection year -1)</t>
        </is>
      </c>
      <c r="F68" s="381" t="n"/>
      <c r="G68" s="381" t="n"/>
      <c r="H68" s="381" t="n"/>
      <c r="I68" s="381" t="n"/>
      <c r="J68" s="381" t="n"/>
      <c r="K68" s="381" t="n"/>
      <c r="L68" s="381" t="n"/>
      <c r="M68" s="381" t="n"/>
      <c r="N68" s="381" t="n"/>
      <c r="O68" s="381" t="n"/>
      <c r="P68" s="381" t="n"/>
      <c r="Q68" s="381" t="n"/>
      <c r="R68" s="381" t="n"/>
      <c r="S68" s="381" t="n"/>
      <c r="T68" s="381" t="n"/>
    </row>
    <row r="69" ht="15" customHeight="1">
      <c r="A69" s="153" t="n"/>
      <c r="B69" s="444" t="inlineStr">
        <is>
          <t>Offset use allowed</t>
        </is>
      </c>
      <c r="C69" s="444" t="inlineStr">
        <is>
          <t>Rules of which offsets are allowed or reference to such rules; "No" if no offsets allowed</t>
        </is>
      </c>
      <c r="D69" s="444" t="inlineStr">
        <is>
          <t>Free</t>
        </is>
      </c>
      <c r="E69" s="444" t="inlineStr">
        <is>
          <t>No if none; otherwise description of the applicable rules</t>
        </is>
      </c>
      <c r="F69" s="381" t="n"/>
      <c r="G69" s="381" t="n"/>
      <c r="H69" s="381" t="n"/>
      <c r="I69" s="381" t="n"/>
      <c r="J69" s="381" t="n"/>
      <c r="K69" s="381" t="n"/>
      <c r="L69" s="381" t="n"/>
      <c r="M69" s="381" t="n"/>
      <c r="N69" s="381" t="n"/>
      <c r="O69" s="381" t="n"/>
      <c r="P69" s="381" t="n"/>
      <c r="Q69" s="381" t="n"/>
      <c r="R69" s="381" t="n"/>
      <c r="S69" s="381" t="n"/>
      <c r="T69" s="381" t="n"/>
    </row>
    <row r="70" ht="15" customHeight="1">
      <c r="A70" s="154" t="n"/>
      <c r="B70" s="444" t="inlineStr">
        <is>
          <t>Penalties for non-compliance per unit</t>
        </is>
      </c>
      <c r="C70" s="444" t="inlineStr">
        <is>
          <t>The consequences or fines imposed on entities that fail to comply with the regulations and requirements of the emissions trading system</t>
        </is>
      </c>
      <c r="D70" s="444" t="inlineStr">
        <is>
          <t>Catgorial, free for details</t>
        </is>
      </c>
      <c r="E70" s="444" t="inlineStr">
        <is>
          <t>administrative action (e.g. warning, permit withdrawal); legal action (e.g. prosecution); monetary fines</t>
        </is>
      </c>
      <c r="F70" s="381" t="n"/>
      <c r="G70" s="381" t="n"/>
      <c r="H70" s="381" t="n"/>
      <c r="I70" s="381" t="n"/>
      <c r="J70" s="381" t="n"/>
      <c r="K70" s="381" t="n"/>
      <c r="L70" s="381" t="n"/>
      <c r="M70" s="381" t="n"/>
      <c r="N70" s="381" t="n"/>
      <c r="O70" s="381" t="n"/>
      <c r="P70" s="381" t="n"/>
      <c r="Q70" s="381" t="n"/>
      <c r="R70" s="381" t="n"/>
      <c r="S70" s="381" t="n"/>
      <c r="T70" s="381" t="n"/>
    </row>
    <row r="71" ht="15" customHeight="1">
      <c r="A71" s="440" t="inlineStr">
        <is>
          <t>Regulatory instruments</t>
        </is>
      </c>
      <c r="B71" s="443" t="inlineStr">
        <is>
          <t>Compliance monitoring</t>
        </is>
      </c>
      <c r="C71" s="443" t="inlineStr">
        <is>
          <t>Captures whether methods, processes, or systems are in place to monitor and ensure compliance with the regulatory aspects of the climate change mitigation policy</t>
        </is>
      </c>
      <c r="D71" s="443" t="inlineStr">
        <is>
          <t>Categorial (single choice), free for details</t>
        </is>
      </c>
      <c r="E71" s="443" t="inlineStr">
        <is>
          <t>No compliance monitoring; Self-monitoring and reporting; Inspections or audits conducted by government authorities or third parties; Other</t>
        </is>
      </c>
      <c r="F71" s="381" t="n"/>
      <c r="G71" s="381" t="n"/>
      <c r="H71" s="381" t="n"/>
      <c r="I71" s="381" t="n"/>
      <c r="J71" s="381" t="n"/>
      <c r="K71" s="381" t="n"/>
      <c r="L71" s="381" t="n"/>
      <c r="M71" s="381" t="n"/>
      <c r="N71" s="381" t="n"/>
      <c r="O71" s="381" t="n"/>
      <c r="P71" s="381" t="n"/>
      <c r="Q71" s="381" t="n"/>
      <c r="R71" s="381" t="n"/>
      <c r="S71" s="381" t="n"/>
      <c r="T71" s="381" t="n"/>
    </row>
    <row r="72" ht="15" customHeight="1">
      <c r="A72" s="153" t="n"/>
      <c r="B72" s="443" t="inlineStr">
        <is>
          <t>Compliance monitoring details</t>
        </is>
      </c>
      <c r="C72" s="443" t="inlineStr">
        <is>
          <t>Captures details on the compliance method (i.e. details on Self-monitoring and reporting; Inspections or audits conducted by government authorities or third parties; Other)</t>
        </is>
      </c>
      <c r="D72" s="443" t="inlineStr">
        <is>
          <t>Free</t>
        </is>
      </c>
      <c r="E72" s="443" t="inlineStr">
        <is>
          <t>N/A</t>
        </is>
      </c>
      <c r="F72" s="381" t="n"/>
      <c r="G72" s="381" t="n"/>
      <c r="H72" s="381" t="n"/>
      <c r="I72" s="381" t="n"/>
      <c r="J72" s="381" t="n"/>
      <c r="K72" s="381" t="n"/>
      <c r="L72" s="381" t="n"/>
      <c r="M72" s="381" t="n"/>
      <c r="N72" s="381" t="n"/>
      <c r="O72" s="381" t="n"/>
      <c r="P72" s="381" t="n"/>
      <c r="Q72" s="381" t="n"/>
      <c r="R72" s="381" t="n"/>
      <c r="S72" s="381" t="n"/>
      <c r="T72" s="381" t="n"/>
    </row>
    <row r="73" ht="15" customHeight="1">
      <c r="A73" s="153" t="n"/>
      <c r="B73" s="443" t="inlineStr">
        <is>
          <t>Compliance enforcement</t>
        </is>
      </c>
      <c r="C73" s="443" t="inlineStr">
        <is>
          <t>The consequences imposed on agents that do not adhere to the regulatory requirements of the climate change mitigation policy</t>
        </is>
      </c>
      <c r="D73" s="443" t="inlineStr">
        <is>
          <t>Categorial (multiple choice), free for details</t>
        </is>
      </c>
      <c r="E73" s="443" t="inlineStr">
        <is>
          <t>No compliance enforcement; Monetary penalties; Prohibitions; Compliance order; Other</t>
        </is>
      </c>
      <c r="F73" s="381" t="n"/>
      <c r="G73" s="381" t="n"/>
      <c r="H73" s="381" t="n"/>
      <c r="I73" s="381" t="n"/>
      <c r="J73" s="381" t="n"/>
      <c r="K73" s="381" t="n"/>
      <c r="L73" s="381" t="n"/>
      <c r="M73" s="381" t="n"/>
      <c r="N73" s="381" t="n"/>
      <c r="O73" s="381" t="n"/>
      <c r="P73" s="381" t="n"/>
      <c r="Q73" s="381" t="n"/>
      <c r="R73" s="381" t="n"/>
      <c r="S73" s="381" t="n"/>
      <c r="T73" s="381" t="n"/>
    </row>
    <row r="74" ht="15" customHeight="1">
      <c r="A74" s="153" t="n"/>
      <c r="B74" s="443" t="inlineStr">
        <is>
          <t>Compliance enforcement details</t>
        </is>
      </c>
      <c r="C74" s="443" t="inlineStr">
        <is>
          <t>Captures details on the enforcement method and process (i.e. detao;s on Monetary penalties; Prohibitions; Compliance order; Other)</t>
        </is>
      </c>
      <c r="D74" s="443" t="inlineStr">
        <is>
          <t>Free</t>
        </is>
      </c>
      <c r="E74" s="443" t="inlineStr">
        <is>
          <t>N/A</t>
        </is>
      </c>
      <c r="F74" s="381" t="n"/>
      <c r="G74" s="381" t="n"/>
      <c r="H74" s="381" t="n"/>
      <c r="I74" s="381" t="n"/>
      <c r="J74" s="381" t="n"/>
      <c r="K74" s="381" t="n"/>
      <c r="L74" s="381" t="n"/>
      <c r="M74" s="381" t="n"/>
      <c r="N74" s="381" t="n"/>
      <c r="O74" s="381" t="n"/>
      <c r="P74" s="381" t="n"/>
      <c r="Q74" s="381" t="n"/>
      <c r="R74" s="381" t="n"/>
      <c r="S74" s="381" t="n"/>
      <c r="T74" s="381" t="n"/>
    </row>
    <row r="75" ht="15" customHeight="1">
      <c r="A75" s="153" t="n"/>
      <c r="B75" s="443" t="inlineStr">
        <is>
          <t>Compliance promotion</t>
        </is>
      </c>
      <c r="C75" s="443" t="inlineStr">
        <is>
          <t>Initiatives or activities aimed at encouraging and facilitating compliance with the regulatory measures of the climate change mitigation policy</t>
        </is>
      </c>
      <c r="D75" s="443" t="inlineStr">
        <is>
          <t>Categorial (multiple choice), free for details</t>
        </is>
      </c>
      <c r="E75" s="443" t="inlineStr">
        <is>
          <t>No compliance promotion; Regulatory incentives (e.g. weights, banking, pooling, trading); Information and direct assistance; Financial support; Other incentives or support</t>
        </is>
      </c>
      <c r="F75" s="381" t="n"/>
      <c r="G75" s="381" t="n"/>
      <c r="H75" s="381" t="n"/>
      <c r="I75" s="381" t="n"/>
      <c r="J75" s="381" t="n"/>
      <c r="K75" s="381" t="n"/>
      <c r="L75" s="381" t="n"/>
      <c r="M75" s="381" t="n"/>
      <c r="N75" s="381" t="n"/>
      <c r="O75" s="381" t="n"/>
      <c r="P75" s="381" t="n"/>
      <c r="Q75" s="381" t="n"/>
      <c r="R75" s="381" t="n"/>
      <c r="S75" s="381" t="n"/>
      <c r="T75" s="381" t="n"/>
    </row>
    <row r="76" ht="15" customHeight="1">
      <c r="A76" s="154" t="n"/>
      <c r="B76" s="443" t="inlineStr">
        <is>
          <t>Compliance promotion details</t>
        </is>
      </c>
      <c r="C76" s="443" t="inlineStr">
        <is>
          <t>Captures details on compliance promotion methods and processes (e.g. details on regulatory incentives such as weights, banking, pooling, trading, or other; information/direct assistance; financial support; other compliance promotion processes)</t>
        </is>
      </c>
      <c r="D76" s="443" t="inlineStr">
        <is>
          <t>Free</t>
        </is>
      </c>
      <c r="E76" s="443" t="inlineStr">
        <is>
          <t>N/A</t>
        </is>
      </c>
      <c r="F76" s="381" t="n"/>
      <c r="G76" s="381" t="n"/>
      <c r="H76" s="381" t="n"/>
      <c r="I76" s="381" t="n"/>
      <c r="J76" s="381" t="n"/>
      <c r="K76" s="381" t="n"/>
      <c r="L76" s="381" t="n"/>
      <c r="M76" s="381" t="n"/>
      <c r="N76" s="381" t="n"/>
      <c r="O76" s="381" t="n"/>
      <c r="P76" s="381" t="n"/>
      <c r="Q76" s="381" t="n"/>
      <c r="R76" s="381" t="n"/>
      <c r="S76" s="381" t="n"/>
      <c r="T76" s="381" t="n"/>
    </row>
    <row r="77" ht="15" customHeight="1">
      <c r="A77" s="440" t="inlineStr">
        <is>
          <t>Government investment and procurement</t>
        </is>
      </c>
      <c r="B77" s="443" t="inlineStr">
        <is>
          <t>Public investment: Co-financing</t>
        </is>
      </c>
      <c r="C77" s="443" t="inlineStr">
        <is>
          <t>Indicates whether the government is financing the project/technology completely or is co-financing it</t>
        </is>
      </c>
      <c r="D77" s="443" t="inlineStr">
        <is>
          <t>Categorial (single choice)</t>
        </is>
      </c>
      <c r="E77" s="443" t="inlineStr">
        <is>
          <t>Yes; No</t>
        </is>
      </c>
      <c r="F77" s="381" t="n"/>
      <c r="G77" s="381" t="n"/>
      <c r="H77" s="381" t="n"/>
      <c r="I77" s="381" t="n"/>
      <c r="J77" s="381" t="n"/>
      <c r="K77" s="381" t="n"/>
      <c r="L77" s="381" t="n"/>
      <c r="M77" s="381" t="n"/>
      <c r="N77" s="381" t="n"/>
      <c r="O77" s="381" t="n"/>
      <c r="P77" s="381" t="n"/>
      <c r="Q77" s="381" t="n"/>
      <c r="R77" s="381" t="n"/>
      <c r="S77" s="381" t="n"/>
      <c r="T77" s="381" t="n"/>
    </row>
    <row r="78" ht="15" customHeight="1">
      <c r="A78" s="153" t="n"/>
      <c r="B78" s="443" t="inlineStr">
        <is>
          <t>Public investment: Selection process</t>
        </is>
      </c>
      <c r="C78" s="443" t="inlineStr">
        <is>
          <t>Details regarding how the project or investment is chosen as an investment target. If there's a structured selection process, it indicates the criteria for selection</t>
        </is>
      </c>
      <c r="D78" s="443" t="inlineStr">
        <is>
          <t>Categorial (single choice), free
for details</t>
        </is>
      </c>
      <c r="E78" s="443" t="inlineStr">
        <is>
          <t>Yes, No</t>
        </is>
      </c>
      <c r="F78" s="381" t="n"/>
      <c r="G78" s="381" t="n"/>
      <c r="H78" s="381" t="n"/>
      <c r="I78" s="381" t="n"/>
      <c r="J78" s="381" t="n"/>
      <c r="K78" s="381" t="n"/>
      <c r="L78" s="381" t="n"/>
      <c r="M78" s="381" t="n"/>
      <c r="N78" s="381" t="n"/>
      <c r="O78" s="381" t="n"/>
      <c r="P78" s="381" t="n"/>
      <c r="Q78" s="381" t="n"/>
      <c r="R78" s="381" t="n"/>
      <c r="S78" s="381" t="n"/>
      <c r="T78" s="381" t="n"/>
    </row>
    <row r="79" ht="15" customHeight="1">
      <c r="A79" s="153" t="n"/>
      <c r="B79" s="443" t="inlineStr">
        <is>
          <t>Public procurement: Tender process</t>
        </is>
      </c>
      <c r="C79" s="443" t="inlineStr">
        <is>
          <t>Indicates the type of tender/ purchase process</t>
        </is>
      </c>
      <c r="D79" s="443" t="inlineStr">
        <is>
          <t>Categorial (single choice), free
for details</t>
        </is>
      </c>
      <c r="E79" s="443" t="inlineStr">
        <is>
          <t>Open tender; Direct purchase; Negotiated purchase; Accelerated public tender</t>
        </is>
      </c>
      <c r="F79" s="381" t="n"/>
      <c r="G79" s="381" t="n"/>
      <c r="H79" s="381" t="n"/>
      <c r="I79" s="381" t="n"/>
      <c r="J79" s="381" t="n"/>
      <c r="K79" s="381" t="n"/>
      <c r="L79" s="381" t="n"/>
      <c r="M79" s="381" t="n"/>
      <c r="N79" s="381" t="n"/>
      <c r="O79" s="381" t="n"/>
      <c r="P79" s="381" t="n"/>
      <c r="Q79" s="381" t="n"/>
      <c r="R79" s="381" t="n"/>
      <c r="S79" s="381" t="n"/>
      <c r="T79" s="381" t="n"/>
    </row>
    <row r="80" ht="15" customHeight="1">
      <c r="A80" s="153" t="n"/>
      <c r="B80" s="443" t="inlineStr">
        <is>
          <t>Public procurement: Award criteria tender process</t>
        </is>
      </c>
      <c r="C80" s="443" t="inlineStr">
        <is>
          <t>Indicates if there is a premium given to bidders that comply with specific requirements in the tender process</t>
        </is>
      </c>
      <c r="D80" s="443" t="inlineStr">
        <is>
          <t>Free</t>
        </is>
      </c>
      <c r="E80" s="443" t="inlineStr">
        <is>
          <t>N/A</t>
        </is>
      </c>
      <c r="F80" s="381" t="n"/>
      <c r="G80" s="381" t="n"/>
      <c r="H80" s="381" t="n"/>
      <c r="I80" s="381" t="n"/>
      <c r="J80" s="381" t="n"/>
      <c r="K80" s="381" t="n"/>
      <c r="L80" s="381" t="n"/>
      <c r="M80" s="381" t="n"/>
      <c r="N80" s="381" t="n"/>
      <c r="O80" s="381" t="n"/>
      <c r="P80" s="381" t="n"/>
      <c r="Q80" s="381" t="n"/>
      <c r="R80" s="381" t="n"/>
      <c r="S80" s="381" t="n"/>
      <c r="T80" s="381" t="n"/>
    </row>
    <row r="81" ht="15" customHeight="1">
      <c r="A81" s="153" t="n"/>
      <c r="B81" s="443" t="inlineStr">
        <is>
          <t>Public procurement: Compliance monitoring</t>
        </is>
      </c>
      <c r="C81" s="443" t="inlineStr">
        <is>
          <t>The methods, processes, or systems in place to monitor and ensure compliance with the regulatory aspects of the climate change mitigation policy</t>
        </is>
      </c>
      <c r="D81" s="443" t="inlineStr">
        <is>
          <t>Categorial (single choice), free
for details</t>
        </is>
      </c>
      <c r="E81" s="443" t="inlineStr">
        <is>
          <t>No compliance monitoring; Self-monitoring and reporting; Inspections or audits conducted by government authorities or third parties; Other</t>
        </is>
      </c>
      <c r="F81" s="381" t="n"/>
      <c r="G81" s="381" t="n"/>
      <c r="H81" s="381" t="n"/>
      <c r="I81" s="381" t="n"/>
      <c r="J81" s="381" t="n"/>
      <c r="K81" s="381" t="n"/>
      <c r="L81" s="381" t="n"/>
      <c r="M81" s="381" t="n"/>
      <c r="N81" s="381" t="n"/>
      <c r="O81" s="381" t="n"/>
      <c r="P81" s="381" t="n"/>
      <c r="Q81" s="381" t="n"/>
      <c r="R81" s="381" t="n"/>
      <c r="S81" s="381" t="n"/>
      <c r="T81" s="381" t="n"/>
    </row>
    <row r="82" ht="15" customHeight="1">
      <c r="A82" s="153" t="n"/>
      <c r="B82" s="443" t="inlineStr">
        <is>
          <t>Public procurement: Compliance enforcement</t>
        </is>
      </c>
      <c r="C82" s="443" t="inlineStr">
        <is>
          <t>The consequences imposed on agents that do not adhere to the regulatory requirements of the climate change mitigation policy</t>
        </is>
      </c>
      <c r="D82" s="443" t="inlineStr">
        <is>
          <t>Categorial (multiple choice), free
for details</t>
        </is>
      </c>
      <c r="E82" s="443" t="inlineStr">
        <is>
          <t>No compliance enforcement; Monetary penalties; Prohibitions; Compliance order; Other</t>
        </is>
      </c>
      <c r="F82" s="381" t="n"/>
      <c r="G82" s="381" t="n"/>
      <c r="H82" s="381" t="n"/>
      <c r="I82" s="381" t="n"/>
      <c r="J82" s="381" t="n"/>
      <c r="K82" s="381" t="n"/>
      <c r="L82" s="381" t="n"/>
      <c r="M82" s="381" t="n"/>
      <c r="N82" s="381" t="n"/>
      <c r="O82" s="381" t="n"/>
      <c r="P82" s="381" t="n"/>
      <c r="Q82" s="381" t="n"/>
      <c r="R82" s="381" t="n"/>
      <c r="S82" s="381" t="n"/>
      <c r="T82" s="381" t="n"/>
    </row>
    <row r="83" ht="15" customHeight="1">
      <c r="A83" s="153" t="n"/>
      <c r="B83" s="443" t="inlineStr">
        <is>
          <t>Public procurement: Life-cycle costing</t>
        </is>
      </c>
      <c r="C83" s="443" t="inlineStr">
        <is>
          <t>Evaluating the financial proposals while considering the total costs over the life cycle of a product, service or works including (i) purchase price and all associated costs (delivery, installation, insurance, etc.); (ii) operating costs, including energy, fuel and water use, spares, and maintenance (iii) end-of-life costs, such as decommissioning or disposal; and (iv) costs imputed to environmental externalities.</t>
        </is>
      </c>
      <c r="D83" s="443" t="inlineStr">
        <is>
          <t>Categorial (single choice)</t>
        </is>
      </c>
      <c r="E83" s="443" t="inlineStr">
        <is>
          <t>Yes; No</t>
        </is>
      </c>
      <c r="F83" s="381" t="n"/>
      <c r="G83" s="381" t="n"/>
      <c r="H83" s="381" t="n"/>
      <c r="I83" s="381" t="n"/>
      <c r="J83" s="381" t="n"/>
      <c r="K83" s="381" t="n"/>
      <c r="L83" s="381" t="n"/>
      <c r="M83" s="381" t="n"/>
      <c r="N83" s="381" t="n"/>
      <c r="O83" s="381" t="n"/>
      <c r="P83" s="381" t="n"/>
      <c r="Q83" s="381" t="n"/>
      <c r="R83" s="381" t="n"/>
      <c r="S83" s="381" t="n"/>
      <c r="T83" s="381" t="n"/>
    </row>
    <row r="84" ht="15" customHeight="1">
      <c r="A84" s="154" t="n"/>
      <c r="B84" s="444" t="inlineStr">
        <is>
          <t>Public investment/procurement: Annual expenditure</t>
        </is>
      </c>
      <c r="C84" s="444" t="inlineStr">
        <is>
          <t>The financial allocation or budget earmarked in the year preceding the data collecting</t>
        </is>
      </c>
      <c r="D84" s="444" t="inlineStr">
        <is>
          <t>Numerical</t>
        </is>
      </c>
      <c r="E84" s="444" t="inlineStr">
        <is>
          <t>in millions of domestic currency, USD or otherwise applicable unit</t>
        </is>
      </c>
      <c r="F84" s="381" t="n"/>
      <c r="G84" s="381" t="n"/>
      <c r="H84" s="381" t="n"/>
      <c r="I84" s="381" t="n"/>
      <c r="J84" s="381" t="n"/>
      <c r="K84" s="381" t="n"/>
      <c r="L84" s="381" t="n"/>
      <c r="M84" s="381" t="n"/>
      <c r="N84" s="381" t="n"/>
      <c r="O84" s="381" t="n"/>
      <c r="P84" s="381" t="n"/>
      <c r="Q84" s="381" t="n"/>
      <c r="R84" s="381" t="n"/>
      <c r="S84" s="381" t="n"/>
      <c r="T84" s="381" t="n"/>
    </row>
    <row r="85" ht="15" customHeight="1">
      <c r="A85" s="440" t="inlineStr">
        <is>
          <t>Information</t>
        </is>
      </c>
      <c r="B85" s="443" t="inlineStr">
        <is>
          <t>Instrument linkage</t>
        </is>
      </c>
      <c r="C85" s="443" t="inlineStr">
        <is>
          <t>Captures whether the information instrument is directly linked to other instruments</t>
        </is>
      </c>
      <c r="D85" s="443" t="inlineStr">
        <is>
          <t>Free</t>
        </is>
      </c>
      <c r="E85" s="443" t="inlineStr">
        <is>
          <t>N/A</t>
        </is>
      </c>
      <c r="F85" s="381" t="n"/>
      <c r="G85" s="381" t="n"/>
      <c r="H85" s="381" t="n"/>
      <c r="I85" s="381" t="n"/>
      <c r="J85" s="381" t="n"/>
      <c r="K85" s="381" t="n"/>
      <c r="L85" s="381" t="n"/>
      <c r="M85" s="381" t="n"/>
      <c r="N85" s="381" t="n"/>
      <c r="O85" s="381" t="n"/>
      <c r="P85" s="381" t="n"/>
      <c r="Q85" s="381" t="n"/>
      <c r="R85" s="381" t="n"/>
      <c r="S85" s="381" t="n"/>
      <c r="T85" s="381" t="n"/>
    </row>
    <row r="86" ht="15" customHeight="1">
      <c r="A86" s="153" t="n"/>
      <c r="B86" s="443" t="inlineStr">
        <is>
          <t>Responsibility information capturing</t>
        </is>
      </c>
      <c r="C86" s="443" t="inlineStr">
        <is>
          <t>Details on who is responsible for capturing the required information.</t>
        </is>
      </c>
      <c r="D86" s="443" t="inlineStr">
        <is>
          <t>Categorial (single choice)</t>
        </is>
      </c>
      <c r="E86" s="443" t="inlineStr">
        <is>
          <t>Government authorities (inspections or audits); Third parties (inspections or audits); The regulated agents (self-reporting)</t>
        </is>
      </c>
      <c r="F86" s="381" t="n"/>
      <c r="G86" s="381" t="n"/>
      <c r="H86" s="381" t="n"/>
      <c r="I86" s="381" t="n"/>
      <c r="J86" s="381" t="n"/>
      <c r="K86" s="381" t="n"/>
      <c r="L86" s="381" t="n"/>
      <c r="M86" s="381" t="n"/>
      <c r="N86" s="381" t="n"/>
      <c r="O86" s="381" t="n"/>
      <c r="P86" s="381" t="n"/>
      <c r="Q86" s="381" t="n"/>
      <c r="R86" s="381" t="n"/>
      <c r="S86" s="381" t="n"/>
      <c r="T86" s="381" t="n"/>
    </row>
    <row r="87" ht="15" customHeight="1">
      <c r="A87" s="153" t="n"/>
      <c r="B87" s="443" t="inlineStr">
        <is>
          <t>Information transmission</t>
        </is>
      </c>
      <c r="C87" s="443" t="inlineStr">
        <is>
          <t>Indicates how the information is transmitted to the government.</t>
        </is>
      </c>
      <c r="D87" s="443" t="inlineStr">
        <is>
          <t>Free</t>
        </is>
      </c>
      <c r="E87" s="443" t="inlineStr">
        <is>
          <t>N/A</t>
        </is>
      </c>
      <c r="F87" s="381" t="n"/>
      <c r="G87" s="381" t="n"/>
      <c r="H87" s="381" t="n"/>
      <c r="I87" s="381" t="n"/>
      <c r="J87" s="381" t="n"/>
      <c r="K87" s="381" t="n"/>
      <c r="L87" s="381" t="n"/>
      <c r="M87" s="381" t="n"/>
      <c r="N87" s="381" t="n"/>
      <c r="O87" s="381" t="n"/>
      <c r="P87" s="381" t="n"/>
      <c r="Q87" s="381" t="n"/>
      <c r="R87" s="381" t="n"/>
      <c r="S87" s="381" t="n"/>
      <c r="T87" s="381" t="n"/>
    </row>
    <row r="88" ht="15" customHeight="1">
      <c r="A88" s="153" t="n"/>
      <c r="B88" s="443" t="inlineStr">
        <is>
          <t>Frequency of information provision</t>
        </is>
      </c>
      <c r="C88" s="443" t="inlineStr">
        <is>
          <t>Indicates how often the information has to be provided.</t>
        </is>
      </c>
      <c r="D88" s="443" t="inlineStr">
        <is>
          <t>Categorial (single choice), free for details</t>
        </is>
      </c>
      <c r="E88" s="443" t="inlineStr">
        <is>
          <t>In real-time; Quarterly; Annually; Other, details:__</t>
        </is>
      </c>
      <c r="F88" s="419" t="n"/>
      <c r="G88" s="381" t="n"/>
      <c r="H88" s="381" t="n"/>
      <c r="I88" s="381" t="n"/>
      <c r="J88" s="381" t="n"/>
      <c r="K88" s="381" t="n"/>
      <c r="L88" s="381" t="n"/>
      <c r="M88" s="381" t="n"/>
      <c r="N88" s="381" t="n"/>
      <c r="O88" s="381" t="n"/>
      <c r="P88" s="381" t="n"/>
      <c r="Q88" s="381" t="n"/>
      <c r="R88" s="381" t="n"/>
      <c r="S88" s="381" t="n"/>
      <c r="T88" s="381" t="n"/>
    </row>
    <row r="89" ht="15" customHeight="1">
      <c r="A89" s="153" t="n"/>
      <c r="B89" s="443" t="inlineStr">
        <is>
          <t>Public availability of information</t>
        </is>
      </c>
      <c r="C89" s="443" t="inlineStr">
        <is>
          <t>Details about whether the information is publicly available and, if so, where it can be accessed.</t>
        </is>
      </c>
      <c r="D89" s="443" t="inlineStr">
        <is>
          <t>Free</t>
        </is>
      </c>
      <c r="E89" s="443" t="inlineStr">
        <is>
          <t>N/A</t>
        </is>
      </c>
      <c r="F89" s="419" t="n"/>
      <c r="G89" s="381" t="n"/>
      <c r="H89" s="381" t="n"/>
      <c r="I89" s="381" t="n"/>
      <c r="J89" s="381" t="n"/>
      <c r="K89" s="381" t="n"/>
      <c r="L89" s="381" t="n"/>
      <c r="M89" s="381" t="n"/>
      <c r="N89" s="381" t="n"/>
      <c r="O89" s="381" t="n"/>
      <c r="P89" s="381" t="n"/>
      <c r="Q89" s="381" t="n"/>
      <c r="R89" s="381" t="n"/>
      <c r="S89" s="381" t="n"/>
      <c r="T89" s="381" t="n"/>
    </row>
    <row r="90" ht="15" customHeight="1">
      <c r="A90" s="153" t="n"/>
      <c r="B90" s="443" t="inlineStr">
        <is>
          <t>For labels: Type</t>
        </is>
      </c>
      <c r="C90" s="443" t="inlineStr">
        <is>
          <t>Indicates how labels are assigned and designed.</t>
        </is>
      </c>
      <c r="D90" s="443" t="inlineStr">
        <is>
          <t>Categorial</t>
        </is>
      </c>
      <c r="E90" s="443" t="inlineStr">
        <is>
          <t>Binary (based on a single threshold value); Categorial; Continuously</t>
        </is>
      </c>
      <c r="F90" s="419" t="n"/>
      <c r="G90" s="381" t="n"/>
      <c r="H90" s="381" t="n"/>
      <c r="I90" s="381" t="n"/>
      <c r="J90" s="381" t="n"/>
      <c r="K90" s="381" t="n"/>
      <c r="L90" s="381" t="n"/>
      <c r="M90" s="381" t="n"/>
      <c r="N90" s="381" t="n"/>
      <c r="O90" s="381" t="n"/>
      <c r="P90" s="381" t="n"/>
      <c r="Q90" s="381" t="n"/>
      <c r="R90" s="381" t="n"/>
      <c r="S90" s="381" t="n"/>
      <c r="T90" s="381" t="n"/>
    </row>
    <row r="91" ht="15" customHeight="1">
      <c r="A91" s="153" t="n"/>
      <c r="B91" s="443" t="inlineStr">
        <is>
          <t>Compliance monitoring</t>
        </is>
      </c>
      <c r="C91" s="443" t="inlineStr">
        <is>
          <t>The methods, processes, or systems in place to monitor and ensure compliance with the regulatory aspects of the climate change mitigation policy.</t>
        </is>
      </c>
      <c r="D91" s="443" t="inlineStr">
        <is>
          <t>Categorial (single choice), free for details</t>
        </is>
      </c>
      <c r="E91" s="443" t="inlineStr">
        <is>
          <t>No compliance monitoring Random; Targeted, according to a criteria:__; Regular temporal intervals:__; Irregular temporal intervals; Inspections/audits with prior notice; Inspections/audits without prior notice</t>
        </is>
      </c>
      <c r="F91" s="419" t="n"/>
      <c r="G91" s="381" t="n"/>
      <c r="H91" s="381" t="n"/>
      <c r="I91" s="381" t="n"/>
      <c r="J91" s="381" t="n"/>
      <c r="K91" s="381" t="n"/>
      <c r="L91" s="381" t="n"/>
      <c r="M91" s="381" t="n"/>
      <c r="N91" s="381" t="n"/>
      <c r="O91" s="381" t="n"/>
      <c r="P91" s="381" t="n"/>
      <c r="Q91" s="381" t="n"/>
      <c r="R91" s="381" t="n"/>
      <c r="S91" s="381" t="n"/>
      <c r="T91" s="381" t="n"/>
    </row>
    <row r="92" ht="15" customHeight="1">
      <c r="A92" s="153" t="n"/>
      <c r="B92" s="443" t="inlineStr">
        <is>
          <t>Compliance enforcement</t>
        </is>
      </c>
      <c r="C92" s="443" t="inlineStr">
        <is>
          <t>The consequences imposed on agents that do not adhere to the regulatory requirements of the climate change mitigation policy.</t>
        </is>
      </c>
      <c r="D92" s="443" t="inlineStr">
        <is>
          <t>Categorial (multiple choice), free for details</t>
        </is>
      </c>
      <c r="E92" s="443" t="inlineStr">
        <is>
          <t>No compliance enforcement; Monetary penalties; Prohibitions; Compliance order; Other</t>
        </is>
      </c>
      <c r="F92" s="419" t="n"/>
      <c r="G92" s="381" t="n"/>
      <c r="H92" s="381" t="n"/>
      <c r="I92" s="381" t="n"/>
      <c r="J92" s="381" t="n"/>
      <c r="K92" s="381" t="n"/>
      <c r="L92" s="381" t="n"/>
      <c r="M92" s="381" t="n"/>
      <c r="N92" s="381" t="n"/>
      <c r="O92" s="381" t="n"/>
      <c r="P92" s="381" t="n"/>
      <c r="Q92" s="381" t="n"/>
      <c r="R92" s="381" t="n"/>
      <c r="S92" s="381" t="n"/>
      <c r="T92" s="381" t="n"/>
    </row>
    <row r="93" ht="15" customHeight="1">
      <c r="A93" s="153" t="n"/>
      <c r="B93" s="443" t="inlineStr">
        <is>
          <t>Compliance promotion</t>
        </is>
      </c>
      <c r="C93" s="443" t="inlineStr">
        <is>
          <t>Initiatives or activities aimed at encouraging and facilitating compliance with the regulatory measures of the climate change mitigation policy.</t>
        </is>
      </c>
      <c r="D93" s="443" t="inlineStr">
        <is>
          <t>Categorial (multiple choice), free for details</t>
        </is>
      </c>
      <c r="E93" s="443" t="inlineStr">
        <is>
          <t>No compliance promotion; Information and direct assistance; Financial support; Other incentives or support</t>
        </is>
      </c>
      <c r="F93" s="419" t="n"/>
      <c r="G93" s="381" t="n"/>
      <c r="H93" s="381" t="n"/>
      <c r="I93" s="381" t="n"/>
      <c r="J93" s="381" t="n"/>
      <c r="K93" s="381" t="n"/>
      <c r="L93" s="381" t="n"/>
      <c r="M93" s="381" t="n"/>
      <c r="N93" s="381" t="n"/>
      <c r="O93" s="381" t="n"/>
      <c r="P93" s="381" t="n"/>
      <c r="Q93" s="381" t="n"/>
      <c r="R93" s="381" t="n"/>
      <c r="S93" s="381" t="n"/>
      <c r="T93" s="381" t="n"/>
    </row>
    <row r="94" ht="15" customHeight="1">
      <c r="A94" s="154" t="n"/>
      <c r="B94" s="443" t="inlineStr">
        <is>
          <t>Details on capacity building, training/education, information campaigns and award schemes</t>
        </is>
      </c>
      <c r="C94" s="443" t="inlineStr">
        <is>
          <t>Indicates details on the frequency, the target group and the annual budget allocated</t>
        </is>
      </c>
      <c r="D94" s="443" t="inlineStr">
        <is>
          <t>Free</t>
        </is>
      </c>
      <c r="E94" s="443" t="inlineStr">
        <is>
          <t>N/A</t>
        </is>
      </c>
      <c r="F94" s="419" t="n"/>
      <c r="G94" s="381" t="n"/>
      <c r="H94" s="381" t="n"/>
      <c r="I94" s="381" t="n"/>
      <c r="J94" s="381" t="n"/>
      <c r="K94" s="381" t="n"/>
      <c r="L94" s="381" t="n"/>
      <c r="M94" s="381" t="n"/>
      <c r="N94" s="381" t="n"/>
      <c r="O94" s="381" t="n"/>
      <c r="P94" s="381" t="n"/>
      <c r="Q94" s="381" t="n"/>
      <c r="R94" s="381" t="n"/>
      <c r="S94" s="381" t="n"/>
      <c r="T94" s="381" t="n"/>
    </row>
    <row r="95" ht="15" customHeight="1">
      <c r="A95" s="440" t="inlineStr">
        <is>
          <t>Voluntary approaches</t>
        </is>
      </c>
      <c r="B95" s="444" t="inlineStr">
        <is>
          <t>Incentives for Participation</t>
        </is>
      </c>
      <c r="C95" s="444" t="inlineStr">
        <is>
          <t>The rewards, benefits, or positive inducements offered to encourage voluntary participation in climate change mitigation activities or programs</t>
        </is>
      </c>
      <c r="D95" s="444" t="inlineStr">
        <is>
          <t>Categorial (single choice)</t>
        </is>
      </c>
      <c r="E95" s="444" t="inlineStr">
        <is>
          <t>Financial; Regulatory; Reputational; None</t>
        </is>
      </c>
      <c r="F95" s="381" t="n"/>
      <c r="G95" s="381" t="n"/>
      <c r="H95" s="381" t="n"/>
      <c r="I95" s="381" t="n"/>
      <c r="J95" s="381" t="n"/>
      <c r="K95" s="381" t="n"/>
      <c r="L95" s="381" t="n"/>
      <c r="M95" s="381" t="n"/>
      <c r="N95" s="381" t="n"/>
      <c r="O95" s="381" t="n"/>
      <c r="P95" s="381" t="n"/>
      <c r="Q95" s="381" t="n"/>
      <c r="R95" s="381" t="n"/>
      <c r="S95" s="381" t="n"/>
      <c r="T95" s="381" t="n"/>
    </row>
    <row r="96" ht="15" customHeight="1">
      <c r="A96" s="153" t="n"/>
      <c r="B96" s="444" t="inlineStr">
        <is>
          <t>Monitoring</t>
        </is>
      </c>
      <c r="C96" s="444" t="inlineStr">
        <is>
          <t>The processes and systems in place to track and assess voluntary actions or initiatives related to climate change mitigation.</t>
        </is>
      </c>
      <c r="D96" s="444" t="inlineStr">
        <is>
          <t>Dichotomous, free for details</t>
        </is>
      </c>
      <c r="E96" s="444" t="inlineStr">
        <is>
          <t>Yes/no, free for detail</t>
        </is>
      </c>
      <c r="F96" s="381" t="n"/>
      <c r="G96" s="381" t="n"/>
      <c r="H96" s="381" t="n"/>
      <c r="I96" s="381" t="n"/>
      <c r="J96" s="381" t="n"/>
      <c r="K96" s="381" t="n"/>
      <c r="L96" s="381" t="n"/>
      <c r="M96" s="381" t="n"/>
      <c r="N96" s="381" t="n"/>
      <c r="O96" s="381" t="n"/>
      <c r="P96" s="381" t="n"/>
      <c r="Q96" s="381" t="n"/>
      <c r="R96" s="381" t="n"/>
      <c r="S96" s="381" t="n"/>
      <c r="T96" s="381" t="n"/>
    </row>
    <row r="97" ht="15" customHeight="1">
      <c r="A97" s="154" t="n"/>
      <c r="B97" s="444" t="inlineStr">
        <is>
          <t>Sanctions for non-compliance</t>
        </is>
      </c>
      <c r="C97" s="444" t="inlineStr">
        <is>
          <t>The consequences or penalties imposed on agents or individuals who fail to fulfill their voluntary commitments or obligations related to climate change mitigation.</t>
        </is>
      </c>
      <c r="D97" s="444" t="inlineStr">
        <is>
          <t>Dichotomous, free for details</t>
        </is>
      </c>
      <c r="E97" s="444" t="inlineStr">
        <is>
          <t>Yes/no, free for detail</t>
        </is>
      </c>
      <c r="F97" s="381" t="n"/>
      <c r="G97" s="381" t="n"/>
      <c r="H97" s="381" t="n"/>
      <c r="I97" s="381" t="n"/>
      <c r="J97" s="381" t="n"/>
      <c r="K97" s="381" t="n"/>
      <c r="L97" s="381" t="n"/>
      <c r="M97" s="381" t="n"/>
      <c r="N97" s="381" t="n"/>
      <c r="O97" s="381" t="n"/>
      <c r="P97" s="381" t="n"/>
      <c r="Q97" s="381" t="n"/>
      <c r="R97" s="381" t="n"/>
      <c r="S97" s="381" t="n"/>
      <c r="T97" s="381" t="n"/>
    </row>
  </sheetData>
  <mergeCells count="14">
    <mergeCell ref="A4:A7"/>
    <mergeCell ref="A50:E50"/>
    <mergeCell ref="A25:A39"/>
    <mergeCell ref="A2:E2"/>
    <mergeCell ref="A51:A53"/>
    <mergeCell ref="A61:A70"/>
    <mergeCell ref="A43:A48"/>
    <mergeCell ref="A8:A24"/>
    <mergeCell ref="A77:A84"/>
    <mergeCell ref="A95:A97"/>
    <mergeCell ref="A85:A94"/>
    <mergeCell ref="A54:A60"/>
    <mergeCell ref="A40:A42"/>
    <mergeCell ref="A71:A7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R9"/>
  <sheetViews>
    <sheetView workbookViewId="0">
      <selection activeCell="A1" sqref="A1"/>
    </sheetView>
  </sheetViews>
  <sheetFormatPr baseColWidth="8" defaultRowHeight="15"/>
  <cols>
    <col width="63.796875" bestFit="1" customWidth="1" min="1" max="1"/>
    <col width="29.3984375" bestFit="1" customWidth="1" min="2" max="2"/>
    <col width="9.06640625" customWidth="1" min="3" max="3"/>
    <col width="16.6640625" customWidth="1" min="4" max="4"/>
    <col width="19.33203125" customWidth="1" min="6" max="6"/>
    <col width="16.6640625" customWidth="1" min="7" max="7"/>
    <col width="21.73046875" customWidth="1" min="9" max="9"/>
    <col width="22.3984375" customWidth="1" min="10" max="10"/>
    <col width="21.59765625" customWidth="1" min="11" max="11"/>
  </cols>
  <sheetData>
    <row r="1" ht="20.25" customHeight="1">
      <c r="A1" s="449" t="inlineStr">
        <is>
          <t>English name</t>
        </is>
      </c>
      <c r="B1" s="449" t="inlineStr">
        <is>
          <t>Domestic instrument name</t>
        </is>
      </c>
      <c r="C1" s="449" t="inlineStr">
        <is>
          <t>Status</t>
        </is>
      </c>
      <c r="D1" s="449" t="inlineStr">
        <is>
          <t>Start year</t>
        </is>
      </c>
      <c r="E1" s="449" t="inlineStr">
        <is>
          <t>End year</t>
        </is>
      </c>
      <c r="F1" s="449" t="inlineStr">
        <is>
          <t>Instrument category</t>
        </is>
      </c>
      <c r="G1" s="449" t="inlineStr">
        <is>
          <t>Instrument group</t>
        </is>
      </c>
      <c r="H1" s="449" t="inlineStr">
        <is>
          <t>Emission sector</t>
        </is>
      </c>
      <c r="I1" s="449" t="inlineStr">
        <is>
          <t>Sub-sector</t>
        </is>
      </c>
      <c r="J1" s="449" t="inlineStr">
        <is>
          <t>Legal document</t>
        </is>
      </c>
      <c r="K1" s="449" t="inlineStr">
        <is>
          <t>Weblinks</t>
        </is>
      </c>
      <c r="L1" s="439" t="n"/>
      <c r="M1" s="439" t="n"/>
      <c r="N1" s="439" t="n"/>
      <c r="O1" s="439" t="n"/>
      <c r="P1" s="439" t="n"/>
      <c r="Q1" s="439" t="n"/>
      <c r="R1" s="439" t="n"/>
    </row>
    <row r="2">
      <c r="A2" s="450" t="inlineStr">
        <is>
          <t>Electric vehicle purchase subsidy</t>
        </is>
      </c>
      <c r="B2" s="450" t="inlineStr">
        <is>
          <t>新能源汽车推广应用补贴</t>
        </is>
      </c>
      <c r="C2" s="450" t="inlineStr">
        <is>
          <t>Ended</t>
        </is>
      </c>
      <c r="D2" s="450" t="n">
        <v>2009</v>
      </c>
      <c r="E2" s="450" t="n">
        <v>2022</v>
      </c>
      <c r="F2" s="450" t="inlineStr">
        <is>
          <t>Economic</t>
        </is>
      </c>
      <c r="G2" s="450" t="inlineStr">
        <is>
          <t>Subsidy</t>
        </is>
      </c>
      <c r="H2" s="450" t="inlineStr">
        <is>
          <t>Transport</t>
        </is>
      </c>
      <c r="I2" s="450" t="inlineStr">
        <is>
          <t>Vehicle</t>
        </is>
      </c>
      <c r="J2" s="381" t="inlineStr">
        <is>
          <t>http://www.mof.gov.cn/gkml/caizhengwengao/2009niancaizhengbuwengao/caizhengwengao2009dierqi/200904/t20090413_132178.htm</t>
        </is>
      </c>
      <c r="K2" s="381" t="inlineStr">
        <is>
          <t>https://www.gov.cn/zhengce/zhengceku/2021-12/31/content_5665857.htm</t>
        </is>
      </c>
      <c r="L2" s="381" t="n"/>
      <c r="M2" s="381" t="n"/>
      <c r="N2" s="381" t="n"/>
      <c r="O2" s="381" t="n"/>
      <c r="P2" s="381" t="n"/>
      <c r="Q2" s="381" t="n"/>
      <c r="R2" s="381" t="n"/>
    </row>
    <row r="3">
      <c r="A3" s="450" t="inlineStr">
        <is>
          <t>Subsidy for the Construction of Electric Vehicle Charging Infrastructure</t>
        </is>
      </c>
      <c r="B3" s="450" t="inlineStr">
        <is>
          <t>电动汽车充电基础设施建设奖补</t>
        </is>
      </c>
      <c r="C3" s="450" t="inlineStr">
        <is>
          <t>Ended</t>
        </is>
      </c>
      <c r="D3" s="450" t="n">
        <v>2015</v>
      </c>
      <c r="E3" s="450" t="n">
        <v>2020</v>
      </c>
      <c r="F3" s="450" t="inlineStr">
        <is>
          <t>Economic</t>
        </is>
      </c>
      <c r="G3" s="450" t="inlineStr">
        <is>
          <t>Subsidy</t>
        </is>
      </c>
      <c r="H3" s="450" t="inlineStr">
        <is>
          <t>Transport</t>
        </is>
      </c>
      <c r="I3" s="450" t="inlineStr">
        <is>
          <t>Vehicle</t>
        </is>
      </c>
      <c r="J3" s="381" t="inlineStr">
        <is>
          <t>http://www.mof.gov.cn/gp/xxgkml/jjjss/201601/t20160120_2512185.htm</t>
        </is>
      </c>
      <c r="K3" s="381" t="inlineStr">
        <is>
          <t>https://www.gov.cn/zhengce/content/2015-10/09/content_10214.htm</t>
        </is>
      </c>
      <c r="L3" s="381" t="n"/>
      <c r="M3" s="381" t="n"/>
      <c r="N3" s="381" t="n"/>
      <c r="O3" s="381" t="n"/>
      <c r="P3" s="381" t="n"/>
      <c r="Q3" s="381" t="n"/>
      <c r="R3" s="381" t="n"/>
    </row>
    <row r="4">
      <c r="A4" s="381" t="inlineStr">
        <is>
          <t>Renewable electricity feed-in tariff</t>
        </is>
      </c>
      <c r="B4" s="381" t="inlineStr">
        <is>
          <t>可再生能源上网电价补贴</t>
        </is>
      </c>
      <c r="C4" s="381" t="inlineStr">
        <is>
          <t>Ended</t>
        </is>
      </c>
      <c r="D4" s="450" t="n">
        <v>2006</v>
      </c>
      <c r="E4" s="451" t="inlineStr">
        <is>
          <t>2021</t>
        </is>
      </c>
      <c r="F4" s="450" t="inlineStr">
        <is>
          <t>Economic</t>
        </is>
      </c>
      <c r="G4" s="450" t="inlineStr">
        <is>
          <t>Subsidy</t>
        </is>
      </c>
      <c r="H4" s="450" t="inlineStr">
        <is>
          <t>Energy</t>
        </is>
      </c>
      <c r="I4" s="381" t="inlineStr">
        <is>
          <t>Solar power; wind power</t>
        </is>
      </c>
      <c r="J4" s="452" t="inlineStr">
        <is>
          <t>https://www.ndrc.gov.cn/xxgk/zcfb/tz/200601/t20060120_965897.html</t>
        </is>
      </c>
      <c r="K4" s="452" t="inlineStr">
        <is>
          <t>https://zfxxgk.ndrc.gov.cn/web/iteminfo.jsp?id=19761</t>
        </is>
      </c>
      <c r="L4" s="452" t="n"/>
      <c r="M4" s="452" t="n"/>
      <c r="N4" s="452" t="n"/>
      <c r="O4" s="452" t="n"/>
      <c r="P4" s="452" t="n"/>
      <c r="Q4" s="452" t="n"/>
      <c r="R4" s="452" t="n"/>
    </row>
    <row r="5">
      <c r="A5" s="453" t="inlineStr">
        <is>
          <t>Value-added tax incentive</t>
        </is>
      </c>
      <c r="B5" s="453" t="inlineStr">
        <is>
          <t>风力发电增值税优惠</t>
        </is>
      </c>
      <c r="C5" s="381" t="inlineStr">
        <is>
          <t>Ended</t>
        </is>
      </c>
      <c r="D5" s="454" t="inlineStr">
        <is>
          <t>2015</t>
        </is>
      </c>
      <c r="E5" s="455" t="inlineStr">
        <is>
          <t>2025</t>
        </is>
      </c>
      <c r="F5" s="450" t="inlineStr">
        <is>
          <t>Economic</t>
        </is>
      </c>
      <c r="G5" s="450" t="inlineStr">
        <is>
          <t>Tax</t>
        </is>
      </c>
      <c r="H5" s="450" t="inlineStr">
        <is>
          <t>Energy</t>
        </is>
      </c>
      <c r="I5" s="381" t="inlineStr">
        <is>
          <t>Wind power</t>
        </is>
      </c>
      <c r="J5" s="452" t="inlineStr">
        <is>
          <t>http://www.mof.gov.cn/gkml/caizhengwengao/wg2015/wg201508/201601/t20160107_1645704.htm</t>
        </is>
      </c>
      <c r="K5" s="452" t="inlineStr">
        <is>
          <t>https://shanghai.chinatax.gov.cn/zcfw/zcfgk/zzs/201507/t417892.html</t>
        </is>
      </c>
      <c r="L5" s="452" t="n"/>
      <c r="M5" s="452" t="n"/>
      <c r="N5" s="452" t="n"/>
      <c r="O5" s="452" t="n"/>
      <c r="P5" s="452" t="n"/>
      <c r="Q5" s="452" t="n"/>
      <c r="R5" s="452" t="n"/>
    </row>
    <row r="6">
      <c r="A6" s="453" t="inlineStr">
        <is>
          <t>Value-added tax incentive</t>
        </is>
      </c>
      <c r="B6" s="453" t="inlineStr">
        <is>
          <t>核电增值税优惠</t>
        </is>
      </c>
      <c r="C6" s="381" t="inlineStr">
        <is>
          <t>Ended</t>
        </is>
      </c>
      <c r="D6" s="454" t="inlineStr">
        <is>
          <t>2008</t>
        </is>
      </c>
      <c r="E6" s="455" t="inlineStr">
        <is>
          <t>2025</t>
        </is>
      </c>
      <c r="F6" s="450" t="inlineStr">
        <is>
          <t>Economic</t>
        </is>
      </c>
      <c r="G6" s="450" t="inlineStr">
        <is>
          <t>Tax</t>
        </is>
      </c>
      <c r="H6" s="450" t="inlineStr">
        <is>
          <t>Energy</t>
        </is>
      </c>
      <c r="I6" s="381" t="inlineStr">
        <is>
          <t>Nuclear power</t>
        </is>
      </c>
      <c r="J6" s="452" t="inlineStr">
        <is>
          <t>http://www.mof.gov.cn/zhengwuxinxi/caizhengxinwen/200805/t20080519_29110.htm</t>
        </is>
      </c>
      <c r="K6" s="452" t="inlineStr">
        <is>
          <t>https://guizhou.chinatax.gov.cn/wjjb/zcfgk/szfl/ygsf/202203/t20220310_72917823.html</t>
        </is>
      </c>
      <c r="L6" s="452" t="n"/>
      <c r="M6" s="452" t="n"/>
      <c r="N6" s="452" t="n"/>
      <c r="O6" s="452" t="n"/>
      <c r="P6" s="452" t="n"/>
      <c r="Q6" s="452" t="n"/>
      <c r="R6" s="452" t="n"/>
    </row>
    <row r="7">
      <c r="A7" s="381" t="inlineStr">
        <is>
          <t>Vehicle purchase subsidy (fuel cell vehicle)</t>
        </is>
      </c>
      <c r="B7" s="381" t="inlineStr">
        <is>
          <t>燃料电池汽车示范应用奖补</t>
        </is>
      </c>
      <c r="C7" s="456" t="inlineStr">
        <is>
          <t>Ended</t>
        </is>
      </c>
      <c r="D7" s="450" t="n">
        <v>2021</v>
      </c>
      <c r="E7" s="451" t="inlineStr">
        <is>
          <t>2025</t>
        </is>
      </c>
      <c r="F7" s="447" t="inlineStr">
        <is>
          <t>Economic</t>
        </is>
      </c>
      <c r="G7" s="381" t="inlineStr">
        <is>
          <t>Subsidy</t>
        </is>
      </c>
      <c r="H7" s="381" t="inlineStr">
        <is>
          <t>Transport</t>
        </is>
      </c>
      <c r="I7" s="381" t="inlineStr">
        <is>
          <t>Vehicle</t>
        </is>
      </c>
      <c r="J7" s="452" t="inlineStr">
        <is>
          <t>https://www.gov.cn/zhengce/zhengceku/2020-09/21/content_5545221.htm</t>
        </is>
      </c>
      <c r="K7" s="452" t="inlineStr">
        <is>
          <t>http://jjs.mof.gov.cn/zhengcefagui/202009/t20200918_3591168.htm</t>
        </is>
      </c>
      <c r="L7" s="452" t="n"/>
      <c r="M7" s="452" t="n"/>
      <c r="N7" s="452" t="n"/>
      <c r="O7" s="452" t="n"/>
      <c r="P7" s="452" t="n"/>
      <c r="Q7" s="452" t="n"/>
      <c r="R7" s="452" t="n"/>
    </row>
    <row r="8">
      <c r="A8" s="381" t="inlineStr">
        <is>
          <t>Central bank targeted relending for the clean and efficient use of coal</t>
        </is>
      </c>
      <c r="B8" s="381" t="inlineStr">
        <is>
          <t>支持煤炭清洁高效利用专项再贷款</t>
        </is>
      </c>
      <c r="C8" s="456" t="inlineStr">
        <is>
          <t>Ended</t>
        </is>
      </c>
      <c r="D8" s="454" t="inlineStr">
        <is>
          <t>2021</t>
        </is>
      </c>
      <c r="E8" s="457" t="inlineStr">
        <is>
          <t>2023</t>
        </is>
      </c>
      <c r="F8" s="447" t="inlineStr">
        <is>
          <t>Economic</t>
        </is>
      </c>
      <c r="G8" s="381" t="inlineStr">
        <is>
          <t>Subsidy</t>
        </is>
      </c>
      <c r="H8" s="381" t="inlineStr">
        <is>
          <t>Energy</t>
        </is>
      </c>
      <c r="I8" s="381" t="inlineStr">
        <is>
          <t>Coal</t>
        </is>
      </c>
      <c r="J8" s="381" t="inlineStr">
        <is>
          <t>https://kj.jdz.gov.cn/zwzx/ztzl/kjjr/zc/t1036092.shtml</t>
        </is>
      </c>
      <c r="K8" s="381" t="inlineStr">
        <is>
          <t>https://www.gov.cn/zhengce/2021-11/18/content_5651619.htm</t>
        </is>
      </c>
      <c r="L8" s="381" t="n"/>
      <c r="M8" s="381" t="n"/>
      <c r="N8" s="381" t="n"/>
      <c r="O8" s="381" t="n"/>
      <c r="P8" s="381" t="n"/>
      <c r="Q8" s="381" t="n"/>
      <c r="R8" s="381" t="n"/>
    </row>
    <row r="9">
      <c r="A9" s="205" t="inlineStr">
        <is>
          <t>VAT incentive for energy performance contracting projects</t>
        </is>
      </c>
      <c r="B9" s="205" t="inlineStr">
        <is>
          <t>合同能源管理项目增值税优惠</t>
        </is>
      </c>
      <c r="C9" s="205" t="inlineStr">
        <is>
          <t>Ended</t>
        </is>
      </c>
      <c r="D9" s="205" t="inlineStr">
        <is>
          <t>2011</t>
        </is>
      </c>
      <c r="E9" s="205" t="inlineStr">
        <is>
          <t>2025</t>
        </is>
      </c>
      <c r="F9" s="205" t="inlineStr">
        <is>
          <t>Economic</t>
        </is>
      </c>
      <c r="G9" s="205" t="inlineStr">
        <is>
          <t>Tax</t>
        </is>
      </c>
      <c r="H9" s="205" t="inlineStr">
        <is>
          <t>Energy; Buildings; Industry</t>
        </is>
      </c>
      <c r="I9" s="205" t="inlineStr">
        <is>
          <t>工业能效; 建筑能效</t>
        </is>
      </c>
      <c r="J9" s="205" t="inlineStr">
        <is>
          <t>https://szs.mof.gov.cn/zhengcefabu/201102/t20110216_453005.htm</t>
        </is>
      </c>
      <c r="K9" s="205" t="inlineStr">
        <is>
          <t>https://www.gov.cn/zhengce/content/2010-04/06/content_1628.htm</t>
        </is>
      </c>
      <c r="L9" s="205" t="n"/>
      <c r="M9" s="205" t="n"/>
      <c r="N9" s="205" t="n"/>
      <c r="O9" s="205" t="n"/>
      <c r="P9" s="205" t="n"/>
      <c r="Q9" s="205" t="n"/>
      <c r="R9" s="205"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U200"/>
  <sheetViews>
    <sheetView workbookViewId="0">
      <selection activeCell="A1" sqref="A1"/>
    </sheetView>
  </sheetViews>
  <sheetFormatPr baseColWidth="8" defaultRowHeight="15"/>
  <cols>
    <col width="16.6640625" customWidth="1" min="1" max="1"/>
    <col width="15.19921875" customWidth="1" min="3" max="3"/>
    <col width="36.9296875" customWidth="1" min="4" max="4"/>
    <col width="31.46484375" customWidth="1" min="5" max="5"/>
    <col width="66.9296875" customWidth="1" min="6" max="6"/>
    <col width="9.06640625" customWidth="1" min="7" max="7"/>
  </cols>
  <sheetData>
    <row r="1" ht="49.9" customHeight="1">
      <c r="A1" s="404" t="inlineStr">
        <is>
          <t>This dataset adopts a four-level classification framework aligned with the IFCMA Climate Policy Database.
The classification distinguishes between standardised, internationally comparable policy approaches and country-specific policy instruments, while allowing for additional granularity where needed.</t>
        </is>
      </c>
      <c r="B1" s="109" t="n"/>
      <c r="C1" s="109" t="n"/>
      <c r="D1" s="109" t="n"/>
      <c r="E1" s="109" t="n"/>
      <c r="F1" s="109" t="n"/>
      <c r="G1" s="109" t="n"/>
      <c r="H1" s="109" t="n"/>
      <c r="I1" s="109" t="n"/>
      <c r="J1" s="109" t="n"/>
      <c r="K1" s="109" t="n"/>
      <c r="L1" s="109" t="n"/>
      <c r="M1" s="109" t="n"/>
      <c r="N1" s="109" t="n"/>
      <c r="O1" s="110" t="n"/>
      <c r="P1" s="405" t="n"/>
      <c r="Q1" s="405" t="n"/>
      <c r="R1" s="405" t="n"/>
      <c r="S1" s="405" t="n"/>
      <c r="T1" s="405" t="n"/>
      <c r="U1" s="405" t="n"/>
    </row>
    <row r="2">
      <c r="A2" s="405" t="n"/>
      <c r="B2" s="405" t="n"/>
      <c r="C2" s="405" t="n"/>
      <c r="D2" s="405" t="n"/>
      <c r="E2" s="405" t="n"/>
      <c r="F2" s="405" t="n"/>
      <c r="G2" s="405" t="n"/>
      <c r="H2" s="405" t="n"/>
      <c r="I2" s="405" t="n"/>
      <c r="J2" s="405" t="n"/>
      <c r="K2" s="405" t="n"/>
      <c r="L2" s="405" t="n"/>
      <c r="M2" s="405" t="n"/>
      <c r="N2" s="405" t="n"/>
      <c r="O2" s="405" t="n"/>
      <c r="P2" s="405" t="n"/>
      <c r="Q2" s="405" t="n"/>
      <c r="R2" s="405" t="n"/>
      <c r="S2" s="405" t="n"/>
      <c r="T2" s="405" t="n"/>
      <c r="U2" s="405" t="n"/>
    </row>
    <row r="3" ht="30" customHeight="1">
      <c r="A3" s="406" t="inlineStr">
        <is>
          <t>Classification Structure</t>
        </is>
      </c>
      <c r="B3" s="337" t="n"/>
      <c r="C3" s="407" t="n"/>
      <c r="D3" s="407" t="n"/>
      <c r="E3" s="407" t="n"/>
      <c r="F3" s="407" t="n"/>
      <c r="G3" s="405" t="n"/>
      <c r="H3" s="405" t="n"/>
      <c r="I3" s="405" t="n"/>
      <c r="J3" s="405" t="n"/>
      <c r="K3" s="405" t="n"/>
      <c r="L3" s="405" t="n"/>
      <c r="M3" s="405" t="n"/>
      <c r="N3" s="405" t="n"/>
      <c r="O3" s="405" t="n"/>
      <c r="P3" s="405" t="n"/>
      <c r="Q3" s="405" t="n"/>
      <c r="R3" s="405" t="n"/>
      <c r="S3" s="405" t="n"/>
      <c r="T3" s="405" t="n"/>
      <c r="U3" s="405" t="n"/>
    </row>
    <row r="4">
      <c r="A4" s="408" t="inlineStr">
        <is>
          <t>Level</t>
        </is>
      </c>
      <c r="B4" s="408" t="inlineStr">
        <is>
          <t>Name</t>
        </is>
      </c>
      <c r="C4" s="408" t="inlineStr">
        <is>
          <t>Chinese Name</t>
        </is>
      </c>
      <c r="D4" s="408" t="inlineStr">
        <is>
          <t>Definition</t>
        </is>
      </c>
      <c r="E4" s="408" t="inlineStr">
        <is>
          <t>Purpose in Dataset</t>
        </is>
      </c>
      <c r="F4" s="408" t="inlineStr">
        <is>
          <t>Example</t>
        </is>
      </c>
      <c r="G4" s="409" t="n"/>
      <c r="H4" s="405" t="n"/>
      <c r="I4" s="405" t="n"/>
      <c r="J4" s="405" t="n"/>
      <c r="K4" s="405" t="n"/>
      <c r="L4" s="405" t="n"/>
      <c r="M4" s="405" t="n"/>
      <c r="N4" s="405" t="n"/>
      <c r="O4" s="405" t="n"/>
      <c r="P4" s="405" t="n"/>
      <c r="Q4" s="405" t="n"/>
      <c r="R4" s="405" t="n"/>
      <c r="S4" s="405" t="n"/>
      <c r="T4" s="405" t="n"/>
      <c r="U4" s="405" t="n"/>
    </row>
    <row r="5" ht="60" customHeight="1">
      <c r="A5" s="410" t="n">
        <v>1</v>
      </c>
      <c r="B5" s="411" t="inlineStr">
        <is>
          <t>Category</t>
        </is>
      </c>
      <c r="C5" s="410" t="inlineStr">
        <is>
          <t>类别</t>
        </is>
      </c>
      <c r="D5" s="412" t="inlineStr">
        <is>
          <t>High-level classification based on the policy instrument’s operating mechanism</t>
        </is>
      </c>
      <c r="E5" s="412" t="inlineStr">
        <is>
          <t>Provides overall structure and enables broad comparison across policy types</t>
        </is>
      </c>
      <c r="F5" s="412" t="inlineStr">
        <is>
          <t>Economic instruments; 
Regulatory instruments; 
Information instruments</t>
        </is>
      </c>
      <c r="G5" s="409" t="n"/>
      <c r="H5" s="405" t="n"/>
      <c r="I5" s="405" t="n"/>
      <c r="J5" s="405" t="n"/>
      <c r="K5" s="405" t="n"/>
      <c r="L5" s="405" t="n"/>
      <c r="M5" s="405" t="n"/>
      <c r="N5" s="405" t="n"/>
      <c r="O5" s="405" t="n"/>
      <c r="P5" s="405" t="n"/>
      <c r="Q5" s="405" t="n"/>
      <c r="R5" s="405" t="n"/>
      <c r="S5" s="405" t="n"/>
      <c r="T5" s="405" t="n"/>
      <c r="U5" s="405" t="n"/>
    </row>
    <row r="6" ht="45" customHeight="1">
      <c r="A6" s="410" t="n">
        <v>2</v>
      </c>
      <c r="B6" s="411" t="inlineStr">
        <is>
          <t>Group</t>
        </is>
      </c>
      <c r="C6" s="410" t="inlineStr">
        <is>
          <t>组别</t>
        </is>
      </c>
      <c r="D6" s="412" t="inlineStr">
        <is>
          <t>Functional grouping of instruments within each category</t>
        </is>
      </c>
      <c r="E6" s="412" t="inlineStr">
        <is>
          <t>Organises instruments by regulatory function or policy logic</t>
        </is>
      </c>
      <c r="F6" s="412" t="inlineStr">
        <is>
          <t>Under regulatory instruments: 
Performance standards; 
Technology standards</t>
        </is>
      </c>
      <c r="G6" s="409" t="n"/>
      <c r="H6" s="405" t="n"/>
      <c r="I6" s="405" t="n"/>
      <c r="J6" s="405" t="n"/>
      <c r="K6" s="405" t="n"/>
      <c r="L6" s="405" t="n"/>
      <c r="M6" s="405" t="n"/>
      <c r="N6" s="405" t="n"/>
      <c r="O6" s="405" t="n"/>
      <c r="P6" s="405" t="n"/>
      <c r="Q6" s="405" t="n"/>
      <c r="R6" s="405" t="n"/>
      <c r="S6" s="405" t="n"/>
      <c r="T6" s="405" t="n"/>
      <c r="U6" s="405" t="n"/>
    </row>
    <row r="7" ht="90" customHeight="1">
      <c r="A7" s="410" t="n">
        <v>3</v>
      </c>
      <c r="B7" s="411" t="inlineStr">
        <is>
          <t>Approach</t>
        </is>
      </c>
      <c r="C7" s="410" t="inlineStr">
        <is>
          <t>路径</t>
        </is>
      </c>
      <c r="D7" s="412" t="inlineStr">
        <is>
          <t>A standardised and internationally comparable policy approach that groups instruments with similar design and regulatory logic</t>
        </is>
      </c>
      <c r="E7" s="412" t="inlineStr">
        <is>
          <t>Core level for cross-country comparability</t>
        </is>
      </c>
      <c r="F7" s="412" t="inlineStr">
        <is>
          <t>Under performance standards:
Minimum Energy Performance Standards (MEPS) for electric appliances; 
Fuel economy standards</t>
        </is>
      </c>
      <c r="G7" s="409" t="n"/>
      <c r="H7" s="405" t="n"/>
      <c r="I7" s="405" t="n"/>
      <c r="J7" s="405" t="n"/>
      <c r="K7" s="405" t="n"/>
      <c r="L7" s="405" t="n"/>
      <c r="M7" s="405" t="n"/>
      <c r="N7" s="405" t="n"/>
      <c r="O7" s="405" t="n"/>
      <c r="P7" s="405" t="n"/>
      <c r="Q7" s="405" t="n"/>
      <c r="R7" s="405" t="n"/>
      <c r="S7" s="405" t="n"/>
      <c r="T7" s="405" t="n"/>
      <c r="U7" s="405" t="n"/>
    </row>
    <row r="8" ht="60" customHeight="1">
      <c r="A8" s="410" t="n">
        <v>4</v>
      </c>
      <c r="B8" s="411" t="inlineStr">
        <is>
          <t>Instrument</t>
        </is>
      </c>
      <c r="C8" s="410" t="inlineStr">
        <is>
          <t>工具</t>
        </is>
      </c>
      <c r="D8" s="412" t="inlineStr">
        <is>
          <t>A specific legal or regulatory measure implemented in a jurisdiction at a given time</t>
        </is>
      </c>
      <c r="E8" s="412" t="inlineStr">
        <is>
          <t>Primary unit of observation in the dataset; reflects country-specific policy design</t>
        </is>
      </c>
      <c r="F8" s="412" t="inlineStr">
        <is>
          <t>Under MEPS for electric appliances:
MEPS for power transformer; 
MEPS for monitor; 
MEPS for air purifier</t>
        </is>
      </c>
      <c r="G8" s="409" t="n"/>
      <c r="H8" s="405" t="n"/>
      <c r="I8" s="405" t="n"/>
      <c r="J8" s="405" t="n"/>
      <c r="K8" s="405" t="n"/>
      <c r="L8" s="405" t="n"/>
      <c r="M8" s="405" t="n"/>
      <c r="N8" s="405" t="n"/>
      <c r="O8" s="405" t="n"/>
      <c r="P8" s="405" t="n"/>
      <c r="Q8" s="405" t="n"/>
      <c r="R8" s="405" t="n"/>
      <c r="S8" s="405" t="n"/>
      <c r="T8" s="405" t="n"/>
      <c r="U8" s="405" t="n"/>
    </row>
    <row r="9" ht="47.25" customHeight="1">
      <c r="A9" s="361" t="n"/>
      <c r="B9" s="413" t="inlineStr">
        <is>
          <t>Sub-scheme (optional)</t>
        </is>
      </c>
      <c r="C9" s="414" t="inlineStr">
        <is>
          <t>子方案（可选）</t>
        </is>
      </c>
      <c r="D9" s="415" t="inlineStr">
        <is>
          <t>Variations within a single instrument reflecting differentiated requirements, exemptions, or implementation phases</t>
        </is>
      </c>
      <c r="E9" s="415" t="inlineStr">
        <is>
          <t>Captures within-instrument heterogeneity when relevant</t>
        </is>
      </c>
      <c r="F9" s="415" t="inlineStr">
        <is>
          <t>Efficiency tiers (e.g. Grade 1 / Grade 2); Phase-in periods</t>
        </is>
      </c>
      <c r="G9" s="205" t="n"/>
      <c r="H9" s="205" t="n"/>
      <c r="I9" s="205" t="n"/>
      <c r="J9" s="205" t="n"/>
      <c r="K9" s="205" t="n"/>
      <c r="L9" s="205" t="n"/>
      <c r="M9" s="205" t="n"/>
      <c r="N9" s="205" t="n"/>
      <c r="O9" s="205" t="n"/>
      <c r="P9" s="205" t="n"/>
      <c r="Q9" s="205" t="n"/>
      <c r="R9" s="205" t="n"/>
      <c r="S9" s="205" t="n"/>
      <c r="T9" s="205" t="n"/>
      <c r="U9" s="205" t="n"/>
    </row>
    <row r="10" ht="30" customHeight="1">
      <c r="A10" s="416" t="n"/>
      <c r="B10" s="416" t="n"/>
      <c r="C10" s="416" t="n"/>
      <c r="D10" s="416" t="n"/>
      <c r="E10" s="416" t="n"/>
      <c r="F10" s="416" t="n"/>
      <c r="G10" s="405" t="n"/>
      <c r="H10" s="405" t="n"/>
      <c r="I10" s="405" t="n"/>
      <c r="J10" s="405" t="n"/>
      <c r="K10" s="405" t="n"/>
      <c r="L10" s="405" t="n"/>
      <c r="M10" s="405" t="n"/>
      <c r="N10" s="405" t="n"/>
      <c r="O10" s="405" t="n"/>
      <c r="P10" s="405" t="n"/>
      <c r="Q10" s="405" t="n"/>
      <c r="R10" s="405" t="n"/>
      <c r="S10" s="405" t="n"/>
      <c r="T10" s="405" t="n"/>
      <c r="U10" s="405" t="n"/>
    </row>
    <row r="11" ht="30" customHeight="1">
      <c r="A11" s="417" t="inlineStr">
        <is>
          <t>Counting Rules</t>
        </is>
      </c>
      <c r="B11" s="205" t="n"/>
      <c r="C11" s="405" t="n"/>
      <c r="D11" s="405" t="n"/>
      <c r="E11" s="405" t="n"/>
      <c r="F11" s="405" t="n"/>
      <c r="G11" s="405" t="n"/>
      <c r="H11" s="405" t="n"/>
      <c r="I11" s="405" t="n"/>
      <c r="J11" s="405" t="n"/>
      <c r="K11" s="405" t="n"/>
      <c r="L11" s="405" t="n"/>
      <c r="M11" s="405" t="n"/>
      <c r="N11" s="405" t="n"/>
      <c r="O11" s="405" t="n"/>
      <c r="P11" s="405" t="n"/>
      <c r="Q11" s="405" t="n"/>
      <c r="R11" s="405" t="n"/>
      <c r="S11" s="405" t="n"/>
      <c r="T11" s="405" t="n"/>
      <c r="U11" s="405" t="n"/>
    </row>
    <row r="12" ht="30" customHeight="1">
      <c r="A12" s="418" t="inlineStr">
        <is>
          <t>Approach level</t>
        </is>
      </c>
      <c r="B12" s="419" t="inlineStr">
        <is>
          <t>Counted once for comparability</t>
        </is>
      </c>
      <c r="C12" s="405" t="n"/>
      <c r="D12" s="405" t="n"/>
      <c r="E12" s="405" t="n"/>
      <c r="F12" s="405" t="n"/>
      <c r="G12" s="405" t="n"/>
      <c r="H12" s="405" t="n"/>
      <c r="I12" s="405" t="n"/>
      <c r="J12" s="405" t="n"/>
      <c r="K12" s="405" t="n"/>
      <c r="L12" s="405" t="n"/>
      <c r="M12" s="405" t="n"/>
      <c r="N12" s="405" t="n"/>
      <c r="O12" s="405" t="n"/>
      <c r="P12" s="405" t="n"/>
      <c r="Q12" s="405" t="n"/>
      <c r="R12" s="405" t="n"/>
      <c r="S12" s="405" t="n"/>
      <c r="T12" s="405" t="n"/>
      <c r="U12" s="405" t="n"/>
    </row>
    <row r="13" ht="30" customHeight="1">
      <c r="A13" s="418" t="inlineStr">
        <is>
          <t>Instrument level</t>
        </is>
      </c>
      <c r="B13" s="419" t="inlineStr">
        <is>
          <t>Counted separately for each policy</t>
        </is>
      </c>
      <c r="C13" s="405" t="n"/>
      <c r="D13" s="405" t="n"/>
      <c r="E13" s="405" t="n"/>
      <c r="F13" s="405" t="n"/>
      <c r="G13" s="405" t="n"/>
      <c r="H13" s="405" t="n"/>
      <c r="I13" s="405" t="n"/>
      <c r="J13" s="405" t="n"/>
      <c r="K13" s="405" t="n"/>
      <c r="L13" s="405" t="n"/>
      <c r="M13" s="405" t="n"/>
      <c r="N13" s="405" t="n"/>
      <c r="O13" s="405" t="n"/>
      <c r="P13" s="405" t="n"/>
      <c r="Q13" s="405" t="n"/>
      <c r="R13" s="405" t="n"/>
      <c r="S13" s="405" t="n"/>
      <c r="T13" s="405" t="n"/>
      <c r="U13" s="405" t="n"/>
    </row>
    <row r="14" ht="45" customHeight="1">
      <c r="A14" s="418" t="inlineStr">
        <is>
          <t>Sub-scheme level</t>
        </is>
      </c>
      <c r="B14" s="419" t="inlineStr">
        <is>
          <t>Not counted as independent instruments</t>
        </is>
      </c>
      <c r="C14" s="405" t="n"/>
      <c r="D14" s="405" t="n"/>
      <c r="E14" s="405" t="n"/>
      <c r="F14" s="405" t="n"/>
      <c r="G14" s="405" t="n"/>
      <c r="H14" s="405" t="n"/>
      <c r="I14" s="405" t="n"/>
      <c r="J14" s="405" t="n"/>
      <c r="K14" s="405" t="n"/>
      <c r="L14" s="405" t="n"/>
      <c r="M14" s="405" t="n"/>
      <c r="N14" s="405" t="n"/>
      <c r="O14" s="405" t="n"/>
      <c r="P14" s="405" t="n"/>
      <c r="Q14" s="405" t="n"/>
      <c r="R14" s="405" t="n"/>
      <c r="S14" s="405" t="n"/>
      <c r="T14" s="405" t="n"/>
      <c r="U14" s="405" t="n"/>
    </row>
    <row r="15">
      <c r="A15" s="405" t="n"/>
      <c r="B15" s="405" t="n"/>
      <c r="C15" s="405" t="n"/>
      <c r="D15" s="405" t="n"/>
      <c r="E15" s="405" t="n"/>
      <c r="F15" s="405" t="n"/>
      <c r="G15" s="405" t="n"/>
      <c r="H15" s="405" t="n"/>
      <c r="I15" s="405" t="n"/>
      <c r="J15" s="405" t="n"/>
      <c r="K15" s="405" t="n"/>
      <c r="L15" s="405" t="n"/>
      <c r="M15" s="405" t="n"/>
      <c r="N15" s="405" t="n"/>
      <c r="O15" s="405" t="n"/>
      <c r="P15" s="405" t="n"/>
      <c r="Q15" s="405" t="n"/>
      <c r="R15" s="405" t="n"/>
      <c r="S15" s="405" t="n"/>
      <c r="T15" s="405" t="n"/>
      <c r="U15" s="405" t="n"/>
    </row>
    <row r="16">
      <c r="A16" s="405" t="n"/>
      <c r="B16" s="405" t="n"/>
      <c r="C16" s="405" t="n"/>
      <c r="D16" s="405" t="n"/>
      <c r="E16" s="405" t="n"/>
      <c r="F16" s="405" t="n"/>
      <c r="G16" s="405" t="n"/>
      <c r="H16" s="405" t="n"/>
      <c r="I16" s="405" t="n"/>
      <c r="J16" s="405" t="n"/>
      <c r="K16" s="405" t="n"/>
      <c r="L16" s="405" t="n"/>
      <c r="M16" s="405" t="n"/>
      <c r="N16" s="405" t="n"/>
      <c r="O16" s="405" t="n"/>
      <c r="P16" s="405" t="n"/>
      <c r="Q16" s="405" t="n"/>
      <c r="R16" s="405" t="n"/>
      <c r="S16" s="405" t="n"/>
      <c r="T16" s="405" t="n"/>
      <c r="U16" s="405" t="n"/>
    </row>
    <row r="17">
      <c r="A17" s="405" t="n"/>
      <c r="B17" s="405" t="n"/>
      <c r="C17" s="405" t="n"/>
      <c r="D17" s="405" t="n"/>
      <c r="E17" s="405" t="n"/>
      <c r="F17" s="405" t="n"/>
      <c r="G17" s="405" t="n"/>
      <c r="H17" s="405" t="n"/>
      <c r="I17" s="405" t="n"/>
      <c r="J17" s="405" t="n"/>
      <c r="K17" s="405" t="n"/>
      <c r="L17" s="405" t="n"/>
      <c r="M17" s="405" t="n"/>
      <c r="N17" s="405" t="n"/>
      <c r="O17" s="405" t="n"/>
      <c r="P17" s="405" t="n"/>
      <c r="Q17" s="405" t="n"/>
      <c r="R17" s="405" t="n"/>
      <c r="S17" s="405" t="n"/>
      <c r="T17" s="405" t="n"/>
      <c r="U17" s="405" t="n"/>
    </row>
    <row r="18">
      <c r="A18" s="405" t="n"/>
      <c r="B18" s="405" t="n"/>
      <c r="C18" s="405" t="n"/>
      <c r="D18" s="405" t="n"/>
      <c r="E18" s="405" t="n"/>
      <c r="F18" s="405" t="n"/>
      <c r="G18" s="405" t="n"/>
      <c r="H18" s="405" t="n"/>
      <c r="I18" s="405" t="n"/>
      <c r="J18" s="405" t="n"/>
      <c r="K18" s="405" t="n"/>
      <c r="L18" s="405" t="n"/>
      <c r="M18" s="405" t="n"/>
      <c r="N18" s="405" t="n"/>
      <c r="O18" s="405" t="n"/>
      <c r="P18" s="405" t="n"/>
      <c r="Q18" s="405" t="n"/>
      <c r="R18" s="405" t="n"/>
      <c r="S18" s="405" t="n"/>
      <c r="T18" s="405" t="n"/>
      <c r="U18" s="405" t="n"/>
    </row>
    <row r="19">
      <c r="A19" s="405" t="n"/>
      <c r="B19" s="405" t="n"/>
      <c r="C19" s="405" t="n"/>
      <c r="D19" s="405" t="n"/>
      <c r="E19" s="405" t="n"/>
      <c r="F19" s="405" t="n"/>
      <c r="G19" s="405" t="n"/>
      <c r="H19" s="405" t="n"/>
      <c r="I19" s="405" t="n"/>
      <c r="J19" s="405" t="n"/>
      <c r="K19" s="405" t="n"/>
      <c r="L19" s="405" t="n"/>
      <c r="M19" s="405" t="n"/>
      <c r="N19" s="405" t="n"/>
      <c r="O19" s="405" t="n"/>
      <c r="P19" s="405" t="n"/>
      <c r="Q19" s="405" t="n"/>
      <c r="R19" s="405" t="n"/>
      <c r="S19" s="405" t="n"/>
      <c r="T19" s="405" t="n"/>
      <c r="U19" s="405" t="n"/>
    </row>
    <row r="20">
      <c r="A20" s="405" t="n"/>
      <c r="B20" s="405" t="n"/>
      <c r="C20" s="405" t="n"/>
      <c r="D20" s="405" t="n"/>
      <c r="E20" s="405" t="n"/>
      <c r="F20" s="405" t="n"/>
      <c r="G20" s="405" t="n"/>
      <c r="H20" s="405" t="n"/>
      <c r="I20" s="405" t="n"/>
      <c r="J20" s="405" t="n"/>
      <c r="K20" s="405" t="n"/>
      <c r="L20" s="405" t="n"/>
      <c r="M20" s="405" t="n"/>
      <c r="N20" s="405" t="n"/>
      <c r="O20" s="405" t="n"/>
      <c r="P20" s="405" t="n"/>
      <c r="Q20" s="405" t="n"/>
      <c r="R20" s="405" t="n"/>
      <c r="S20" s="405" t="n"/>
      <c r="T20" s="405" t="n"/>
      <c r="U20" s="405" t="n"/>
    </row>
    <row r="21">
      <c r="A21" s="405" t="n"/>
      <c r="B21" s="405" t="n"/>
      <c r="C21" s="405" t="n"/>
      <c r="D21" s="405" t="n"/>
      <c r="E21" s="405" t="n"/>
      <c r="F21" s="405" t="n"/>
      <c r="G21" s="405" t="n"/>
      <c r="H21" s="405" t="n"/>
      <c r="I21" s="405" t="n"/>
      <c r="J21" s="405" t="n"/>
      <c r="K21" s="405" t="n"/>
      <c r="L21" s="405" t="n"/>
      <c r="M21" s="405" t="n"/>
      <c r="N21" s="405" t="n"/>
      <c r="O21" s="405" t="n"/>
      <c r="P21" s="405" t="n"/>
      <c r="Q21" s="405" t="n"/>
      <c r="R21" s="405" t="n"/>
      <c r="S21" s="405" t="n"/>
      <c r="T21" s="405" t="n"/>
      <c r="U21" s="405" t="n"/>
    </row>
    <row r="22">
      <c r="A22" s="405" t="n"/>
      <c r="B22" s="405" t="n"/>
      <c r="C22" s="405" t="n"/>
      <c r="D22" s="405" t="n"/>
      <c r="E22" s="405" t="n"/>
      <c r="F22" s="405" t="n"/>
      <c r="G22" s="405" t="n"/>
      <c r="H22" s="405" t="n"/>
      <c r="I22" s="405" t="n"/>
      <c r="J22" s="405" t="n"/>
      <c r="K22" s="405" t="n"/>
      <c r="L22" s="405" t="n"/>
      <c r="M22" s="405" t="n"/>
      <c r="N22" s="405" t="n"/>
      <c r="O22" s="405" t="n"/>
      <c r="P22" s="405" t="n"/>
      <c r="Q22" s="405" t="n"/>
      <c r="R22" s="405" t="n"/>
      <c r="S22" s="405" t="n"/>
      <c r="T22" s="405" t="n"/>
      <c r="U22" s="405" t="n"/>
    </row>
    <row r="23">
      <c r="A23" s="405" t="n"/>
      <c r="B23" s="405" t="n"/>
      <c r="C23" s="405" t="n"/>
      <c r="D23" s="405" t="n"/>
      <c r="E23" s="405" t="n"/>
      <c r="F23" s="405" t="n"/>
      <c r="G23" s="405" t="n"/>
      <c r="H23" s="405" t="n"/>
      <c r="I23" s="405" t="n"/>
      <c r="J23" s="405" t="n"/>
      <c r="K23" s="405" t="n"/>
      <c r="L23" s="405" t="n"/>
      <c r="M23" s="405" t="n"/>
      <c r="N23" s="405" t="n"/>
      <c r="O23" s="405" t="n"/>
      <c r="P23" s="405" t="n"/>
      <c r="Q23" s="405" t="n"/>
      <c r="R23" s="405" t="n"/>
      <c r="S23" s="405" t="n"/>
      <c r="T23" s="405" t="n"/>
      <c r="U23" s="405" t="n"/>
    </row>
    <row r="24">
      <c r="A24" s="405" t="n"/>
      <c r="B24" s="405" t="n"/>
      <c r="C24" s="405" t="n"/>
      <c r="D24" s="405" t="n"/>
      <c r="E24" s="405" t="n"/>
      <c r="F24" s="405" t="n"/>
      <c r="G24" s="405" t="n"/>
      <c r="H24" s="405" t="n"/>
      <c r="I24" s="405" t="n"/>
      <c r="J24" s="405" t="n"/>
      <c r="K24" s="405" t="n"/>
      <c r="L24" s="405" t="n"/>
      <c r="M24" s="405" t="n"/>
      <c r="N24" s="405" t="n"/>
      <c r="O24" s="405" t="n"/>
      <c r="P24" s="405" t="n"/>
      <c r="Q24" s="405" t="n"/>
      <c r="R24" s="405" t="n"/>
      <c r="S24" s="405" t="n"/>
      <c r="T24" s="405" t="n"/>
      <c r="U24" s="405" t="n"/>
    </row>
    <row r="25">
      <c r="A25" s="405" t="n"/>
      <c r="B25" s="405" t="n"/>
      <c r="C25" s="405" t="n"/>
      <c r="D25" s="405" t="n"/>
      <c r="E25" s="405" t="n"/>
      <c r="F25" s="405" t="n"/>
      <c r="G25" s="405" t="n"/>
      <c r="H25" s="405" t="n"/>
      <c r="I25" s="405" t="n"/>
      <c r="J25" s="405" t="n"/>
      <c r="K25" s="405" t="n"/>
      <c r="L25" s="405" t="n"/>
      <c r="M25" s="405" t="n"/>
      <c r="N25" s="405" t="n"/>
      <c r="O25" s="405" t="n"/>
      <c r="P25" s="405" t="n"/>
      <c r="Q25" s="405" t="n"/>
      <c r="R25" s="405" t="n"/>
      <c r="S25" s="405" t="n"/>
      <c r="T25" s="405" t="n"/>
      <c r="U25" s="405" t="n"/>
    </row>
    <row r="26">
      <c r="A26" s="405" t="n"/>
      <c r="B26" s="405" t="n"/>
      <c r="C26" s="405" t="n"/>
      <c r="D26" s="405" t="n"/>
      <c r="E26" s="405" t="n"/>
      <c r="F26" s="405" t="n"/>
      <c r="G26" s="405" t="n"/>
      <c r="H26" s="405" t="n"/>
      <c r="I26" s="405" t="n"/>
      <c r="J26" s="405" t="n"/>
      <c r="K26" s="405" t="n"/>
      <c r="L26" s="405" t="n"/>
      <c r="M26" s="405" t="n"/>
      <c r="N26" s="405" t="n"/>
      <c r="O26" s="405" t="n"/>
      <c r="P26" s="405" t="n"/>
      <c r="Q26" s="405" t="n"/>
      <c r="R26" s="405" t="n"/>
      <c r="S26" s="405" t="n"/>
      <c r="T26" s="405" t="n"/>
      <c r="U26" s="405" t="n"/>
    </row>
    <row r="27">
      <c r="A27" s="405" t="n"/>
      <c r="B27" s="405" t="n"/>
      <c r="C27" s="405" t="n"/>
      <c r="D27" s="405" t="n"/>
      <c r="E27" s="405" t="n"/>
      <c r="F27" s="405" t="n"/>
      <c r="G27" s="405" t="n"/>
      <c r="H27" s="405" t="n"/>
      <c r="I27" s="405" t="n"/>
      <c r="J27" s="405" t="n"/>
      <c r="K27" s="405" t="n"/>
      <c r="L27" s="405" t="n"/>
      <c r="M27" s="405" t="n"/>
      <c r="N27" s="405" t="n"/>
      <c r="O27" s="405" t="n"/>
      <c r="P27" s="405" t="n"/>
      <c r="Q27" s="405" t="n"/>
      <c r="R27" s="405" t="n"/>
      <c r="S27" s="405" t="n"/>
      <c r="T27" s="405" t="n"/>
      <c r="U27" s="405" t="n"/>
    </row>
    <row r="28">
      <c r="A28" s="405" t="n"/>
      <c r="B28" s="405" t="n"/>
      <c r="C28" s="405" t="n"/>
      <c r="D28" s="405" t="n"/>
      <c r="E28" s="405" t="n"/>
      <c r="F28" s="405" t="n"/>
      <c r="G28" s="405" t="n"/>
      <c r="H28" s="405" t="n"/>
      <c r="I28" s="405" t="n"/>
      <c r="J28" s="405" t="n"/>
      <c r="K28" s="405" t="n"/>
      <c r="L28" s="405" t="n"/>
      <c r="M28" s="405" t="n"/>
      <c r="N28" s="405" t="n"/>
      <c r="O28" s="405" t="n"/>
      <c r="P28" s="405" t="n"/>
      <c r="Q28" s="405" t="n"/>
      <c r="R28" s="405" t="n"/>
      <c r="S28" s="405" t="n"/>
      <c r="T28" s="405" t="n"/>
      <c r="U28" s="405" t="n"/>
    </row>
    <row r="29">
      <c r="A29" s="405" t="n"/>
      <c r="B29" s="405" t="n"/>
      <c r="C29" s="405" t="n"/>
      <c r="D29" s="405" t="n"/>
      <c r="E29" s="405" t="n"/>
      <c r="F29" s="405" t="n"/>
      <c r="G29" s="405" t="n"/>
      <c r="H29" s="405" t="n"/>
      <c r="I29" s="405" t="n"/>
      <c r="J29" s="405" t="n"/>
      <c r="K29" s="405" t="n"/>
      <c r="L29" s="405" t="n"/>
      <c r="M29" s="405" t="n"/>
      <c r="N29" s="405" t="n"/>
      <c r="O29" s="405" t="n"/>
      <c r="P29" s="405" t="n"/>
      <c r="Q29" s="405" t="n"/>
      <c r="R29" s="405" t="n"/>
      <c r="S29" s="405" t="n"/>
      <c r="T29" s="405" t="n"/>
      <c r="U29" s="405" t="n"/>
    </row>
    <row r="30">
      <c r="A30" s="405" t="n"/>
      <c r="B30" s="405" t="n"/>
      <c r="C30" s="405" t="n"/>
      <c r="D30" s="405" t="n"/>
      <c r="E30" s="405" t="n"/>
      <c r="F30" s="405" t="n"/>
      <c r="G30" s="405" t="n"/>
      <c r="H30" s="405" t="n"/>
      <c r="I30" s="405" t="n"/>
      <c r="J30" s="405" t="n"/>
      <c r="K30" s="405" t="n"/>
      <c r="L30" s="405" t="n"/>
      <c r="M30" s="405" t="n"/>
      <c r="N30" s="405" t="n"/>
      <c r="O30" s="405" t="n"/>
      <c r="P30" s="405" t="n"/>
      <c r="Q30" s="405" t="n"/>
      <c r="R30" s="405" t="n"/>
      <c r="S30" s="405" t="n"/>
      <c r="T30" s="405" t="n"/>
      <c r="U30" s="405" t="n"/>
    </row>
    <row r="31">
      <c r="A31" s="405" t="n"/>
      <c r="B31" s="405" t="n"/>
      <c r="C31" s="405" t="n"/>
      <c r="D31" s="405" t="n"/>
      <c r="E31" s="405" t="n"/>
      <c r="F31" s="405" t="n"/>
      <c r="G31" s="405" t="n"/>
      <c r="H31" s="405" t="n"/>
      <c r="I31" s="405" t="n"/>
      <c r="J31" s="405" t="n"/>
      <c r="K31" s="405" t="n"/>
      <c r="L31" s="405" t="n"/>
      <c r="M31" s="405" t="n"/>
      <c r="N31" s="405" t="n"/>
      <c r="O31" s="405" t="n"/>
      <c r="P31" s="405" t="n"/>
      <c r="Q31" s="405" t="n"/>
      <c r="R31" s="405" t="n"/>
      <c r="S31" s="405" t="n"/>
      <c r="T31" s="405" t="n"/>
      <c r="U31" s="405" t="n"/>
    </row>
    <row r="32">
      <c r="A32" s="405" t="n"/>
      <c r="B32" s="405" t="n"/>
      <c r="C32" s="405" t="n"/>
      <c r="D32" s="405" t="n"/>
      <c r="E32" s="405" t="n"/>
      <c r="F32" s="405" t="n"/>
      <c r="G32" s="405" t="n"/>
      <c r="H32" s="405" t="n"/>
      <c r="I32" s="405" t="n"/>
      <c r="J32" s="405" t="n"/>
      <c r="K32" s="405" t="n"/>
      <c r="L32" s="405" t="n"/>
      <c r="M32" s="405" t="n"/>
      <c r="N32" s="405" t="n"/>
      <c r="O32" s="405" t="n"/>
      <c r="P32" s="405" t="n"/>
      <c r="Q32" s="405" t="n"/>
      <c r="R32" s="405" t="n"/>
      <c r="S32" s="405" t="n"/>
      <c r="T32" s="405" t="n"/>
      <c r="U32" s="405" t="n"/>
    </row>
    <row r="33">
      <c r="A33" s="405" t="n"/>
      <c r="B33" s="405" t="n"/>
      <c r="C33" s="405" t="n"/>
      <c r="D33" s="405" t="n"/>
      <c r="E33" s="405" t="n"/>
      <c r="F33" s="405" t="n"/>
      <c r="G33" s="405" t="n"/>
      <c r="H33" s="405" t="n"/>
      <c r="I33" s="405" t="n"/>
      <c r="J33" s="405" t="n"/>
      <c r="K33" s="405" t="n"/>
      <c r="L33" s="405" t="n"/>
      <c r="M33" s="405" t="n"/>
      <c r="N33" s="405" t="n"/>
      <c r="O33" s="405" t="n"/>
      <c r="P33" s="405" t="n"/>
      <c r="Q33" s="405" t="n"/>
      <c r="R33" s="405" t="n"/>
      <c r="S33" s="405" t="n"/>
      <c r="T33" s="405" t="n"/>
      <c r="U33" s="405" t="n"/>
    </row>
    <row r="34">
      <c r="A34" s="405" t="n"/>
      <c r="B34" s="405" t="n"/>
      <c r="C34" s="405" t="n"/>
      <c r="D34" s="405" t="n"/>
      <c r="E34" s="405" t="n"/>
      <c r="F34" s="405" t="n"/>
      <c r="G34" s="405" t="n"/>
      <c r="H34" s="405" t="n"/>
      <c r="I34" s="405" t="n"/>
      <c r="J34" s="405" t="n"/>
      <c r="K34" s="405" t="n"/>
      <c r="L34" s="405" t="n"/>
      <c r="M34" s="405" t="n"/>
      <c r="N34" s="405" t="n"/>
      <c r="O34" s="405" t="n"/>
      <c r="P34" s="405" t="n"/>
      <c r="Q34" s="405" t="n"/>
      <c r="R34" s="405" t="n"/>
      <c r="S34" s="405" t="n"/>
      <c r="T34" s="405" t="n"/>
      <c r="U34" s="405" t="n"/>
    </row>
    <row r="35">
      <c r="A35" s="405" t="n"/>
      <c r="B35" s="405" t="n"/>
      <c r="C35" s="405" t="n"/>
      <c r="D35" s="405" t="n"/>
      <c r="E35" s="405" t="n"/>
      <c r="F35" s="405" t="n"/>
      <c r="G35" s="405" t="n"/>
      <c r="H35" s="405" t="n"/>
      <c r="I35" s="405" t="n"/>
      <c r="J35" s="405" t="n"/>
      <c r="K35" s="405" t="n"/>
      <c r="L35" s="405" t="n"/>
      <c r="M35" s="405" t="n"/>
      <c r="N35" s="405" t="n"/>
      <c r="O35" s="405" t="n"/>
      <c r="P35" s="405" t="n"/>
      <c r="Q35" s="405" t="n"/>
      <c r="R35" s="405" t="n"/>
      <c r="S35" s="405" t="n"/>
      <c r="T35" s="405" t="n"/>
      <c r="U35" s="405" t="n"/>
    </row>
    <row r="36">
      <c r="A36" s="405" t="n"/>
      <c r="B36" s="405" t="n"/>
      <c r="C36" s="405" t="n"/>
      <c r="D36" s="405" t="n"/>
      <c r="E36" s="405" t="n"/>
      <c r="F36" s="405" t="n"/>
      <c r="G36" s="405" t="n"/>
      <c r="H36" s="405" t="n"/>
      <c r="I36" s="405" t="n"/>
      <c r="J36" s="405" t="n"/>
      <c r="K36" s="405" t="n"/>
      <c r="L36" s="405" t="n"/>
      <c r="M36" s="405" t="n"/>
      <c r="N36" s="405" t="n"/>
      <c r="O36" s="405" t="n"/>
      <c r="P36" s="405" t="n"/>
      <c r="Q36" s="405" t="n"/>
      <c r="R36" s="405" t="n"/>
      <c r="S36" s="405" t="n"/>
      <c r="T36" s="405" t="n"/>
      <c r="U36" s="405" t="n"/>
    </row>
    <row r="37">
      <c r="A37" s="405" t="n"/>
      <c r="B37" s="405" t="n"/>
      <c r="C37" s="405" t="n"/>
      <c r="D37" s="405" t="n"/>
      <c r="E37" s="405" t="n"/>
      <c r="F37" s="405" t="n"/>
      <c r="G37" s="405" t="n"/>
      <c r="H37" s="405" t="n"/>
      <c r="I37" s="405" t="n"/>
      <c r="J37" s="405" t="n"/>
      <c r="K37" s="405" t="n"/>
      <c r="L37" s="405" t="n"/>
      <c r="M37" s="405" t="n"/>
      <c r="N37" s="405" t="n"/>
      <c r="O37" s="405" t="n"/>
      <c r="P37" s="405" t="n"/>
      <c r="Q37" s="405" t="n"/>
      <c r="R37" s="405" t="n"/>
      <c r="S37" s="405" t="n"/>
      <c r="T37" s="405" t="n"/>
      <c r="U37" s="405" t="n"/>
    </row>
    <row r="38">
      <c r="A38" s="405" t="n"/>
      <c r="B38" s="405" t="n"/>
      <c r="C38" s="405" t="n"/>
      <c r="D38" s="405" t="n"/>
      <c r="E38" s="405" t="n"/>
      <c r="F38" s="405" t="n"/>
      <c r="G38" s="405" t="n"/>
      <c r="H38" s="405" t="n"/>
      <c r="I38" s="405" t="n"/>
      <c r="J38" s="405" t="n"/>
      <c r="K38" s="405" t="n"/>
      <c r="L38" s="405" t="n"/>
      <c r="M38" s="405" t="n"/>
      <c r="N38" s="405" t="n"/>
      <c r="O38" s="405" t="n"/>
      <c r="P38" s="405" t="n"/>
      <c r="Q38" s="405" t="n"/>
      <c r="R38" s="405" t="n"/>
      <c r="S38" s="405" t="n"/>
      <c r="T38" s="405" t="n"/>
      <c r="U38" s="405" t="n"/>
    </row>
    <row r="39">
      <c r="A39" s="405" t="n"/>
      <c r="B39" s="405" t="n"/>
      <c r="C39" s="405" t="n"/>
      <c r="D39" s="405" t="n"/>
      <c r="E39" s="405" t="n"/>
      <c r="F39" s="405" t="n"/>
      <c r="G39" s="405" t="n"/>
      <c r="H39" s="405" t="n"/>
      <c r="I39" s="405" t="n"/>
      <c r="J39" s="405" t="n"/>
      <c r="K39" s="405" t="n"/>
      <c r="L39" s="405" t="n"/>
      <c r="M39" s="405" t="n"/>
      <c r="N39" s="405" t="n"/>
      <c r="O39" s="405" t="n"/>
      <c r="P39" s="405" t="n"/>
      <c r="Q39" s="405" t="n"/>
      <c r="R39" s="405" t="n"/>
      <c r="S39" s="405" t="n"/>
      <c r="T39" s="405" t="n"/>
      <c r="U39" s="405" t="n"/>
    </row>
    <row r="40">
      <c r="A40" s="405" t="n"/>
      <c r="B40" s="405" t="n"/>
      <c r="C40" s="405" t="n"/>
      <c r="D40" s="405" t="n"/>
      <c r="E40" s="405" t="n"/>
      <c r="F40" s="405" t="n"/>
      <c r="G40" s="405" t="n"/>
      <c r="H40" s="405" t="n"/>
      <c r="I40" s="405" t="n"/>
      <c r="J40" s="405" t="n"/>
      <c r="K40" s="405" t="n"/>
      <c r="L40" s="405" t="n"/>
      <c r="M40" s="405" t="n"/>
      <c r="N40" s="405" t="n"/>
      <c r="O40" s="405" t="n"/>
      <c r="P40" s="405" t="n"/>
      <c r="Q40" s="405" t="n"/>
      <c r="R40" s="405" t="n"/>
      <c r="S40" s="405" t="n"/>
      <c r="T40" s="405" t="n"/>
      <c r="U40" s="405" t="n"/>
    </row>
    <row r="41">
      <c r="A41" s="405" t="n"/>
      <c r="B41" s="405" t="n"/>
      <c r="C41" s="405" t="n"/>
      <c r="D41" s="405" t="n"/>
      <c r="E41" s="405" t="n"/>
      <c r="F41" s="405" t="n"/>
      <c r="G41" s="405" t="n"/>
      <c r="H41" s="405" t="n"/>
      <c r="I41" s="405" t="n"/>
      <c r="J41" s="405" t="n"/>
      <c r="K41" s="405" t="n"/>
      <c r="L41" s="405" t="n"/>
      <c r="M41" s="405" t="n"/>
      <c r="N41" s="405" t="n"/>
      <c r="O41" s="405" t="n"/>
      <c r="P41" s="405" t="n"/>
      <c r="Q41" s="405" t="n"/>
      <c r="R41" s="405" t="n"/>
      <c r="S41" s="405" t="n"/>
      <c r="T41" s="405" t="n"/>
      <c r="U41" s="405" t="n"/>
    </row>
    <row r="42">
      <c r="A42" s="405" t="n"/>
      <c r="B42" s="405" t="n"/>
      <c r="C42" s="405" t="n"/>
      <c r="D42" s="405" t="n"/>
      <c r="E42" s="405" t="n"/>
      <c r="F42" s="405" t="n"/>
      <c r="G42" s="405" t="n"/>
      <c r="H42" s="405" t="n"/>
      <c r="I42" s="405" t="n"/>
      <c r="J42" s="405" t="n"/>
      <c r="K42" s="405" t="n"/>
      <c r="L42" s="405" t="n"/>
      <c r="M42" s="405" t="n"/>
      <c r="N42" s="405" t="n"/>
      <c r="O42" s="405" t="n"/>
      <c r="P42" s="405" t="n"/>
      <c r="Q42" s="405" t="n"/>
      <c r="R42" s="405" t="n"/>
      <c r="S42" s="405" t="n"/>
      <c r="T42" s="405" t="n"/>
      <c r="U42" s="405" t="n"/>
    </row>
    <row r="43">
      <c r="A43" s="405" t="n"/>
      <c r="B43" s="405" t="n"/>
      <c r="C43" s="405" t="n"/>
      <c r="D43" s="405" t="n"/>
      <c r="E43" s="405" t="n"/>
      <c r="F43" s="405" t="n"/>
      <c r="G43" s="405" t="n"/>
      <c r="H43" s="405" t="n"/>
      <c r="I43" s="405" t="n"/>
      <c r="J43" s="405" t="n"/>
      <c r="K43" s="405" t="n"/>
      <c r="L43" s="405" t="n"/>
      <c r="M43" s="405" t="n"/>
      <c r="N43" s="405" t="n"/>
      <c r="O43" s="405" t="n"/>
      <c r="P43" s="405" t="n"/>
      <c r="Q43" s="405" t="n"/>
      <c r="R43" s="405" t="n"/>
      <c r="S43" s="405" t="n"/>
      <c r="T43" s="405" t="n"/>
      <c r="U43" s="405" t="n"/>
    </row>
    <row r="44">
      <c r="A44" s="405" t="n"/>
      <c r="B44" s="405" t="n"/>
      <c r="C44" s="405" t="n"/>
      <c r="D44" s="405" t="n"/>
      <c r="E44" s="405" t="n"/>
      <c r="F44" s="405" t="n"/>
      <c r="G44" s="405" t="n"/>
      <c r="H44" s="405" t="n"/>
      <c r="I44" s="405" t="n"/>
      <c r="J44" s="405" t="n"/>
      <c r="K44" s="405" t="n"/>
      <c r="L44" s="405" t="n"/>
      <c r="M44" s="405" t="n"/>
      <c r="N44" s="405" t="n"/>
      <c r="O44" s="405" t="n"/>
      <c r="P44" s="405" t="n"/>
      <c r="Q44" s="405" t="n"/>
      <c r="R44" s="405" t="n"/>
      <c r="S44" s="405" t="n"/>
      <c r="T44" s="405" t="n"/>
      <c r="U44" s="405" t="n"/>
    </row>
    <row r="45">
      <c r="A45" s="405" t="n"/>
      <c r="B45" s="405" t="n"/>
      <c r="C45" s="405" t="n"/>
      <c r="D45" s="405" t="n"/>
      <c r="E45" s="405" t="n"/>
      <c r="F45" s="405" t="n"/>
      <c r="G45" s="405" t="n"/>
      <c r="H45" s="405" t="n"/>
      <c r="I45" s="405" t="n"/>
      <c r="J45" s="405" t="n"/>
      <c r="K45" s="405" t="n"/>
      <c r="L45" s="405" t="n"/>
      <c r="M45" s="405" t="n"/>
      <c r="N45" s="405" t="n"/>
      <c r="O45" s="405" t="n"/>
      <c r="P45" s="405" t="n"/>
      <c r="Q45" s="405" t="n"/>
      <c r="R45" s="405" t="n"/>
      <c r="S45" s="405" t="n"/>
      <c r="T45" s="405" t="n"/>
      <c r="U45" s="405" t="n"/>
    </row>
    <row r="46">
      <c r="A46" s="405" t="n"/>
      <c r="B46" s="405" t="n"/>
      <c r="C46" s="405" t="n"/>
      <c r="D46" s="405" t="n"/>
      <c r="E46" s="405" t="n"/>
      <c r="F46" s="405" t="n"/>
      <c r="G46" s="405" t="n"/>
      <c r="H46" s="405" t="n"/>
      <c r="I46" s="405" t="n"/>
      <c r="J46" s="405" t="n"/>
      <c r="K46" s="405" t="n"/>
      <c r="L46" s="405" t="n"/>
      <c r="M46" s="405" t="n"/>
      <c r="N46" s="405" t="n"/>
      <c r="O46" s="405" t="n"/>
      <c r="P46" s="405" t="n"/>
      <c r="Q46" s="405" t="n"/>
      <c r="R46" s="405" t="n"/>
      <c r="S46" s="405" t="n"/>
      <c r="T46" s="405" t="n"/>
      <c r="U46" s="405" t="n"/>
    </row>
    <row r="47">
      <c r="A47" s="405" t="n"/>
      <c r="B47" s="405" t="n"/>
      <c r="C47" s="405" t="n"/>
      <c r="D47" s="405" t="n"/>
      <c r="E47" s="405" t="n"/>
      <c r="F47" s="405" t="n"/>
      <c r="G47" s="405" t="n"/>
      <c r="H47" s="405" t="n"/>
      <c r="I47" s="405" t="n"/>
      <c r="J47" s="405" t="n"/>
      <c r="K47" s="405" t="n"/>
      <c r="L47" s="405" t="n"/>
      <c r="M47" s="405" t="n"/>
      <c r="N47" s="405" t="n"/>
      <c r="O47" s="405" t="n"/>
      <c r="P47" s="405" t="n"/>
      <c r="Q47" s="405" t="n"/>
      <c r="R47" s="405" t="n"/>
      <c r="S47" s="405" t="n"/>
      <c r="T47" s="405" t="n"/>
      <c r="U47" s="405" t="n"/>
    </row>
    <row r="48">
      <c r="A48" s="405" t="n"/>
      <c r="B48" s="405" t="n"/>
      <c r="C48" s="405" t="n"/>
      <c r="D48" s="405" t="n"/>
      <c r="E48" s="405" t="n"/>
      <c r="F48" s="405" t="n"/>
      <c r="G48" s="405" t="n"/>
      <c r="H48" s="405" t="n"/>
      <c r="I48" s="405" t="n"/>
      <c r="J48" s="405" t="n"/>
      <c r="K48" s="405" t="n"/>
      <c r="L48" s="405" t="n"/>
      <c r="M48" s="405" t="n"/>
      <c r="N48" s="405" t="n"/>
      <c r="O48" s="405" t="n"/>
      <c r="P48" s="405" t="n"/>
      <c r="Q48" s="405" t="n"/>
      <c r="R48" s="405" t="n"/>
      <c r="S48" s="405" t="n"/>
      <c r="T48" s="405" t="n"/>
      <c r="U48" s="405" t="n"/>
    </row>
    <row r="49">
      <c r="A49" s="405" t="n"/>
      <c r="B49" s="405" t="n"/>
      <c r="C49" s="405" t="n"/>
      <c r="D49" s="405" t="n"/>
      <c r="E49" s="405" t="n"/>
      <c r="F49" s="405" t="n"/>
      <c r="G49" s="405" t="n"/>
      <c r="H49" s="405" t="n"/>
      <c r="I49" s="405" t="n"/>
      <c r="J49" s="405" t="n"/>
      <c r="K49" s="405" t="n"/>
      <c r="L49" s="405" t="n"/>
      <c r="M49" s="405" t="n"/>
      <c r="N49" s="405" t="n"/>
      <c r="O49" s="405" t="n"/>
      <c r="P49" s="405" t="n"/>
      <c r="Q49" s="405" t="n"/>
      <c r="R49" s="405" t="n"/>
      <c r="S49" s="405" t="n"/>
      <c r="T49" s="405" t="n"/>
      <c r="U49" s="405" t="n"/>
    </row>
    <row r="50">
      <c r="A50" s="405" t="n"/>
      <c r="B50" s="405" t="n"/>
      <c r="C50" s="405" t="n"/>
      <c r="D50" s="405" t="n"/>
      <c r="E50" s="405" t="n"/>
      <c r="F50" s="405" t="n"/>
      <c r="G50" s="405" t="n"/>
      <c r="H50" s="405" t="n"/>
      <c r="I50" s="405" t="n"/>
      <c r="J50" s="405" t="n"/>
      <c r="K50" s="405" t="n"/>
      <c r="L50" s="405" t="n"/>
      <c r="M50" s="405" t="n"/>
      <c r="N50" s="405" t="n"/>
      <c r="O50" s="405" t="n"/>
      <c r="P50" s="405" t="n"/>
      <c r="Q50" s="405" t="n"/>
      <c r="R50" s="405" t="n"/>
      <c r="S50" s="405" t="n"/>
      <c r="T50" s="405" t="n"/>
      <c r="U50" s="405" t="n"/>
    </row>
    <row r="51">
      <c r="A51" s="405" t="n"/>
      <c r="B51" s="405" t="n"/>
      <c r="C51" s="405" t="n"/>
      <c r="D51" s="405" t="n"/>
      <c r="E51" s="405" t="n"/>
      <c r="F51" s="405" t="n"/>
      <c r="G51" s="405" t="n"/>
      <c r="H51" s="405" t="n"/>
      <c r="I51" s="405" t="n"/>
      <c r="J51" s="405" t="n"/>
      <c r="K51" s="405" t="n"/>
      <c r="L51" s="405" t="n"/>
      <c r="M51" s="405" t="n"/>
      <c r="N51" s="405" t="n"/>
      <c r="O51" s="405" t="n"/>
      <c r="P51" s="405" t="n"/>
      <c r="Q51" s="405" t="n"/>
      <c r="R51" s="405" t="n"/>
      <c r="S51" s="405" t="n"/>
      <c r="T51" s="405" t="n"/>
      <c r="U51" s="405" t="n"/>
    </row>
    <row r="52">
      <c r="A52" s="405" t="n"/>
      <c r="B52" s="405" t="n"/>
      <c r="C52" s="405" t="n"/>
      <c r="D52" s="405" t="n"/>
      <c r="E52" s="405" t="n"/>
      <c r="F52" s="405" t="n"/>
      <c r="G52" s="405" t="n"/>
      <c r="H52" s="405" t="n"/>
      <c r="I52" s="405" t="n"/>
      <c r="J52" s="405" t="n"/>
      <c r="K52" s="405" t="n"/>
      <c r="L52" s="405" t="n"/>
      <c r="M52" s="405" t="n"/>
      <c r="N52" s="405" t="n"/>
      <c r="O52" s="405" t="n"/>
      <c r="P52" s="405" t="n"/>
      <c r="Q52" s="405" t="n"/>
      <c r="R52" s="405" t="n"/>
      <c r="S52" s="405" t="n"/>
      <c r="T52" s="405" t="n"/>
      <c r="U52" s="405" t="n"/>
    </row>
    <row r="53">
      <c r="A53" s="405" t="n"/>
      <c r="B53" s="405" t="n"/>
      <c r="C53" s="405" t="n"/>
      <c r="D53" s="405" t="n"/>
      <c r="E53" s="405" t="n"/>
      <c r="F53" s="405" t="n"/>
      <c r="G53" s="405" t="n"/>
      <c r="H53" s="405" t="n"/>
      <c r="I53" s="405" t="n"/>
      <c r="J53" s="405" t="n"/>
      <c r="K53" s="405" t="n"/>
      <c r="L53" s="405" t="n"/>
      <c r="M53" s="405" t="n"/>
      <c r="N53" s="405" t="n"/>
      <c r="O53" s="405" t="n"/>
      <c r="P53" s="405" t="n"/>
      <c r="Q53" s="405" t="n"/>
      <c r="R53" s="405" t="n"/>
      <c r="S53" s="405" t="n"/>
      <c r="T53" s="405" t="n"/>
      <c r="U53" s="405" t="n"/>
    </row>
    <row r="54">
      <c r="A54" s="405" t="n"/>
      <c r="B54" s="405" t="n"/>
      <c r="C54" s="405" t="n"/>
      <c r="D54" s="405" t="n"/>
      <c r="E54" s="405" t="n"/>
      <c r="F54" s="405" t="n"/>
      <c r="G54" s="405" t="n"/>
      <c r="H54" s="405" t="n"/>
      <c r="I54" s="405" t="n"/>
      <c r="J54" s="405" t="n"/>
      <c r="K54" s="405" t="n"/>
      <c r="L54" s="405" t="n"/>
      <c r="M54" s="405" t="n"/>
      <c r="N54" s="405" t="n"/>
      <c r="O54" s="405" t="n"/>
      <c r="P54" s="405" t="n"/>
      <c r="Q54" s="405" t="n"/>
      <c r="R54" s="405" t="n"/>
      <c r="S54" s="405" t="n"/>
      <c r="T54" s="405" t="n"/>
      <c r="U54" s="405" t="n"/>
    </row>
    <row r="55">
      <c r="A55" s="405" t="n"/>
      <c r="B55" s="405" t="n"/>
      <c r="C55" s="405" t="n"/>
      <c r="D55" s="405" t="n"/>
      <c r="E55" s="405" t="n"/>
      <c r="F55" s="405" t="n"/>
      <c r="G55" s="405" t="n"/>
      <c r="H55" s="405" t="n"/>
      <c r="I55" s="405" t="n"/>
      <c r="J55" s="405" t="n"/>
      <c r="K55" s="405" t="n"/>
      <c r="L55" s="405" t="n"/>
      <c r="M55" s="405" t="n"/>
      <c r="N55" s="405" t="n"/>
      <c r="O55" s="405" t="n"/>
      <c r="P55" s="405" t="n"/>
      <c r="Q55" s="405" t="n"/>
      <c r="R55" s="405" t="n"/>
      <c r="S55" s="405" t="n"/>
      <c r="T55" s="405" t="n"/>
      <c r="U55" s="405" t="n"/>
    </row>
    <row r="56">
      <c r="A56" s="405" t="n"/>
      <c r="B56" s="405" t="n"/>
      <c r="C56" s="405" t="n"/>
      <c r="D56" s="405" t="n"/>
      <c r="E56" s="405" t="n"/>
      <c r="F56" s="405" t="n"/>
      <c r="G56" s="405" t="n"/>
      <c r="H56" s="405" t="n"/>
      <c r="I56" s="405" t="n"/>
      <c r="J56" s="405" t="n"/>
      <c r="K56" s="405" t="n"/>
      <c r="L56" s="405" t="n"/>
      <c r="M56" s="405" t="n"/>
      <c r="N56" s="405" t="n"/>
      <c r="O56" s="405" t="n"/>
      <c r="P56" s="405" t="n"/>
      <c r="Q56" s="405" t="n"/>
      <c r="R56" s="405" t="n"/>
      <c r="S56" s="405" t="n"/>
      <c r="T56" s="405" t="n"/>
      <c r="U56" s="405" t="n"/>
    </row>
    <row r="57">
      <c r="A57" s="405" t="n"/>
      <c r="B57" s="405" t="n"/>
      <c r="C57" s="405" t="n"/>
      <c r="D57" s="405" t="n"/>
      <c r="E57" s="405" t="n"/>
      <c r="F57" s="405" t="n"/>
      <c r="G57" s="405" t="n"/>
      <c r="H57" s="405" t="n"/>
      <c r="I57" s="405" t="n"/>
      <c r="J57" s="405" t="n"/>
      <c r="K57" s="405" t="n"/>
      <c r="L57" s="405" t="n"/>
      <c r="M57" s="405" t="n"/>
      <c r="N57" s="405" t="n"/>
      <c r="O57" s="405" t="n"/>
      <c r="P57" s="405" t="n"/>
      <c r="Q57" s="405" t="n"/>
      <c r="R57" s="405" t="n"/>
      <c r="S57" s="405" t="n"/>
      <c r="T57" s="405" t="n"/>
      <c r="U57" s="405" t="n"/>
    </row>
    <row r="58">
      <c r="A58" s="405" t="n"/>
      <c r="B58" s="405" t="n"/>
      <c r="C58" s="405" t="n"/>
      <c r="D58" s="405" t="n"/>
      <c r="E58" s="405" t="n"/>
      <c r="F58" s="405" t="n"/>
      <c r="G58" s="405" t="n"/>
      <c r="H58" s="405" t="n"/>
      <c r="I58" s="405" t="n"/>
      <c r="J58" s="405" t="n"/>
      <c r="K58" s="405" t="n"/>
      <c r="L58" s="405" t="n"/>
      <c r="M58" s="405" t="n"/>
      <c r="N58" s="405" t="n"/>
      <c r="O58" s="405" t="n"/>
      <c r="P58" s="405" t="n"/>
      <c r="Q58" s="405" t="n"/>
      <c r="R58" s="405" t="n"/>
      <c r="S58" s="405" t="n"/>
      <c r="T58" s="405" t="n"/>
      <c r="U58" s="405" t="n"/>
    </row>
    <row r="59">
      <c r="A59" s="405" t="n"/>
      <c r="B59" s="405" t="n"/>
      <c r="C59" s="405" t="n"/>
      <c r="D59" s="405" t="n"/>
      <c r="E59" s="405" t="n"/>
      <c r="F59" s="405" t="n"/>
      <c r="G59" s="405" t="n"/>
      <c r="H59" s="405" t="n"/>
      <c r="I59" s="405" t="n"/>
      <c r="J59" s="405" t="n"/>
      <c r="K59" s="405" t="n"/>
      <c r="L59" s="405" t="n"/>
      <c r="M59" s="405" t="n"/>
      <c r="N59" s="405" t="n"/>
      <c r="O59" s="405" t="n"/>
      <c r="P59" s="405" t="n"/>
      <c r="Q59" s="405" t="n"/>
      <c r="R59" s="405" t="n"/>
      <c r="S59" s="405" t="n"/>
      <c r="T59" s="405" t="n"/>
      <c r="U59" s="405" t="n"/>
    </row>
    <row r="60">
      <c r="A60" s="405" t="n"/>
      <c r="B60" s="405" t="n"/>
      <c r="C60" s="405" t="n"/>
      <c r="D60" s="405" t="n"/>
      <c r="E60" s="405" t="n"/>
      <c r="F60" s="405" t="n"/>
      <c r="G60" s="405" t="n"/>
      <c r="H60" s="405" t="n"/>
      <c r="I60" s="405" t="n"/>
      <c r="J60" s="405" t="n"/>
      <c r="K60" s="405" t="n"/>
      <c r="L60" s="405" t="n"/>
      <c r="M60" s="405" t="n"/>
      <c r="N60" s="405" t="n"/>
      <c r="O60" s="405" t="n"/>
      <c r="P60" s="405" t="n"/>
      <c r="Q60" s="405" t="n"/>
      <c r="R60" s="405" t="n"/>
      <c r="S60" s="405" t="n"/>
      <c r="T60" s="405" t="n"/>
      <c r="U60" s="405" t="n"/>
    </row>
    <row r="61">
      <c r="A61" s="405" t="n"/>
      <c r="B61" s="405" t="n"/>
      <c r="C61" s="405" t="n"/>
      <c r="D61" s="405" t="n"/>
      <c r="E61" s="405" t="n"/>
      <c r="F61" s="405" t="n"/>
      <c r="G61" s="405" t="n"/>
      <c r="H61" s="405" t="n"/>
      <c r="I61" s="405" t="n"/>
      <c r="J61" s="405" t="n"/>
      <c r="K61" s="405" t="n"/>
      <c r="L61" s="405" t="n"/>
      <c r="M61" s="405" t="n"/>
      <c r="N61" s="405" t="n"/>
      <c r="O61" s="405" t="n"/>
      <c r="P61" s="405" t="n"/>
      <c r="Q61" s="405" t="n"/>
      <c r="R61" s="405" t="n"/>
      <c r="S61" s="405" t="n"/>
      <c r="T61" s="405" t="n"/>
      <c r="U61" s="405" t="n"/>
    </row>
    <row r="62">
      <c r="A62" s="405" t="n"/>
      <c r="B62" s="405" t="n"/>
      <c r="C62" s="405" t="n"/>
      <c r="D62" s="405" t="n"/>
      <c r="E62" s="405" t="n"/>
      <c r="F62" s="405" t="n"/>
      <c r="G62" s="405" t="n"/>
      <c r="H62" s="405" t="n"/>
      <c r="I62" s="405" t="n"/>
      <c r="J62" s="405" t="n"/>
      <c r="K62" s="405" t="n"/>
      <c r="L62" s="405" t="n"/>
      <c r="M62" s="405" t="n"/>
      <c r="N62" s="405" t="n"/>
      <c r="O62" s="405" t="n"/>
      <c r="P62" s="405" t="n"/>
      <c r="Q62" s="405" t="n"/>
      <c r="R62" s="405" t="n"/>
      <c r="S62" s="405" t="n"/>
      <c r="T62" s="405" t="n"/>
      <c r="U62" s="405" t="n"/>
    </row>
    <row r="63">
      <c r="A63" s="405" t="n"/>
      <c r="B63" s="405" t="n"/>
      <c r="C63" s="405" t="n"/>
      <c r="D63" s="405" t="n"/>
      <c r="E63" s="405" t="n"/>
      <c r="F63" s="405" t="n"/>
      <c r="G63" s="405" t="n"/>
      <c r="H63" s="405" t="n"/>
      <c r="I63" s="405" t="n"/>
      <c r="J63" s="405" t="n"/>
      <c r="K63" s="405" t="n"/>
      <c r="L63" s="405" t="n"/>
      <c r="M63" s="405" t="n"/>
      <c r="N63" s="405" t="n"/>
      <c r="O63" s="405" t="n"/>
      <c r="P63" s="405" t="n"/>
      <c r="Q63" s="405" t="n"/>
      <c r="R63" s="405" t="n"/>
      <c r="S63" s="405" t="n"/>
      <c r="T63" s="405" t="n"/>
      <c r="U63" s="405" t="n"/>
    </row>
    <row r="64">
      <c r="A64" s="405" t="n"/>
      <c r="B64" s="405" t="n"/>
      <c r="C64" s="405" t="n"/>
      <c r="D64" s="405" t="n"/>
      <c r="E64" s="405" t="n"/>
      <c r="F64" s="405" t="n"/>
      <c r="G64" s="405" t="n"/>
      <c r="H64" s="405" t="n"/>
      <c r="I64" s="405" t="n"/>
      <c r="J64" s="405" t="n"/>
      <c r="K64" s="405" t="n"/>
      <c r="L64" s="405" t="n"/>
      <c r="M64" s="405" t="n"/>
      <c r="N64" s="405" t="n"/>
      <c r="O64" s="405" t="n"/>
      <c r="P64" s="405" t="n"/>
      <c r="Q64" s="405" t="n"/>
      <c r="R64" s="405" t="n"/>
      <c r="S64" s="405" t="n"/>
      <c r="T64" s="405" t="n"/>
      <c r="U64" s="405" t="n"/>
    </row>
    <row r="65">
      <c r="A65" s="405" t="n"/>
      <c r="B65" s="405" t="n"/>
      <c r="C65" s="405" t="n"/>
      <c r="D65" s="405" t="n"/>
      <c r="E65" s="405" t="n"/>
      <c r="F65" s="405" t="n"/>
      <c r="G65" s="405" t="n"/>
      <c r="H65" s="405" t="n"/>
      <c r="I65" s="405" t="n"/>
      <c r="J65" s="405" t="n"/>
      <c r="K65" s="405" t="n"/>
      <c r="L65" s="405" t="n"/>
      <c r="M65" s="405" t="n"/>
      <c r="N65" s="405" t="n"/>
      <c r="O65" s="405" t="n"/>
      <c r="P65" s="405" t="n"/>
      <c r="Q65" s="405" t="n"/>
      <c r="R65" s="405" t="n"/>
      <c r="S65" s="405" t="n"/>
      <c r="T65" s="405" t="n"/>
      <c r="U65" s="405" t="n"/>
    </row>
    <row r="66">
      <c r="A66" s="405" t="n"/>
      <c r="B66" s="405" t="n"/>
      <c r="C66" s="405" t="n"/>
      <c r="D66" s="405" t="n"/>
      <c r="E66" s="405" t="n"/>
      <c r="F66" s="405" t="n"/>
      <c r="G66" s="405" t="n"/>
      <c r="H66" s="405" t="n"/>
      <c r="I66" s="405" t="n"/>
      <c r="J66" s="405" t="n"/>
      <c r="K66" s="405" t="n"/>
      <c r="L66" s="405" t="n"/>
      <c r="M66" s="405" t="n"/>
      <c r="N66" s="405" t="n"/>
      <c r="O66" s="405" t="n"/>
      <c r="P66" s="405" t="n"/>
      <c r="Q66" s="405" t="n"/>
      <c r="R66" s="405" t="n"/>
      <c r="S66" s="405" t="n"/>
      <c r="T66" s="405" t="n"/>
      <c r="U66" s="405" t="n"/>
    </row>
    <row r="67">
      <c r="A67" s="405" t="n"/>
      <c r="B67" s="405" t="n"/>
      <c r="C67" s="405" t="n"/>
      <c r="D67" s="405" t="n"/>
      <c r="E67" s="405" t="n"/>
      <c r="F67" s="405" t="n"/>
      <c r="G67" s="405" t="n"/>
      <c r="H67" s="405" t="n"/>
      <c r="I67" s="405" t="n"/>
      <c r="J67" s="405" t="n"/>
      <c r="K67" s="405" t="n"/>
      <c r="L67" s="405" t="n"/>
      <c r="M67" s="405" t="n"/>
      <c r="N67" s="405" t="n"/>
      <c r="O67" s="405" t="n"/>
      <c r="P67" s="405" t="n"/>
      <c r="Q67" s="405" t="n"/>
      <c r="R67" s="405" t="n"/>
      <c r="S67" s="405" t="n"/>
      <c r="T67" s="405" t="n"/>
      <c r="U67" s="405" t="n"/>
    </row>
    <row r="68">
      <c r="A68" s="405" t="n"/>
      <c r="B68" s="405" t="n"/>
      <c r="C68" s="405" t="n"/>
      <c r="D68" s="405" t="n"/>
      <c r="E68" s="405" t="n"/>
      <c r="F68" s="405" t="n"/>
      <c r="G68" s="405" t="n"/>
      <c r="H68" s="405" t="n"/>
      <c r="I68" s="405" t="n"/>
      <c r="J68" s="405" t="n"/>
      <c r="K68" s="405" t="n"/>
      <c r="L68" s="405" t="n"/>
      <c r="M68" s="405" t="n"/>
      <c r="N68" s="405" t="n"/>
      <c r="O68" s="405" t="n"/>
      <c r="P68" s="405" t="n"/>
      <c r="Q68" s="405" t="n"/>
      <c r="R68" s="405" t="n"/>
      <c r="S68" s="405" t="n"/>
      <c r="T68" s="405" t="n"/>
      <c r="U68" s="405" t="n"/>
    </row>
    <row r="69">
      <c r="A69" s="405" t="n"/>
      <c r="B69" s="405" t="n"/>
      <c r="C69" s="405" t="n"/>
      <c r="D69" s="405" t="n"/>
      <c r="E69" s="405" t="n"/>
      <c r="F69" s="405" t="n"/>
      <c r="G69" s="405" t="n"/>
      <c r="H69" s="405" t="n"/>
      <c r="I69" s="405" t="n"/>
      <c r="J69" s="405" t="n"/>
      <c r="K69" s="405" t="n"/>
      <c r="L69" s="405" t="n"/>
      <c r="M69" s="405" t="n"/>
      <c r="N69" s="405" t="n"/>
      <c r="O69" s="405" t="n"/>
      <c r="P69" s="405" t="n"/>
      <c r="Q69" s="405" t="n"/>
      <c r="R69" s="405" t="n"/>
      <c r="S69" s="405" t="n"/>
      <c r="T69" s="405" t="n"/>
      <c r="U69" s="405" t="n"/>
    </row>
    <row r="70">
      <c r="A70" s="405" t="n"/>
      <c r="B70" s="405" t="n"/>
      <c r="C70" s="405" t="n"/>
      <c r="D70" s="405" t="n"/>
      <c r="E70" s="405" t="n"/>
      <c r="F70" s="405" t="n"/>
      <c r="G70" s="405" t="n"/>
      <c r="H70" s="405" t="n"/>
      <c r="I70" s="405" t="n"/>
      <c r="J70" s="405" t="n"/>
      <c r="K70" s="405" t="n"/>
      <c r="L70" s="405" t="n"/>
      <c r="M70" s="405" t="n"/>
      <c r="N70" s="405" t="n"/>
      <c r="O70" s="405" t="n"/>
      <c r="P70" s="405" t="n"/>
      <c r="Q70" s="405" t="n"/>
      <c r="R70" s="405" t="n"/>
      <c r="S70" s="405" t="n"/>
      <c r="T70" s="405" t="n"/>
      <c r="U70" s="405" t="n"/>
    </row>
    <row r="71">
      <c r="A71" s="405" t="n"/>
      <c r="B71" s="405" t="n"/>
      <c r="C71" s="405" t="n"/>
      <c r="D71" s="405" t="n"/>
      <c r="E71" s="405" t="n"/>
      <c r="F71" s="405" t="n"/>
      <c r="G71" s="405" t="n"/>
      <c r="H71" s="405" t="n"/>
      <c r="I71" s="405" t="n"/>
      <c r="J71" s="405" t="n"/>
      <c r="K71" s="405" t="n"/>
      <c r="L71" s="405" t="n"/>
      <c r="M71" s="405" t="n"/>
      <c r="N71" s="405" t="n"/>
      <c r="O71" s="405" t="n"/>
      <c r="P71" s="405" t="n"/>
      <c r="Q71" s="405" t="n"/>
      <c r="R71" s="405" t="n"/>
      <c r="S71" s="405" t="n"/>
      <c r="T71" s="405" t="n"/>
      <c r="U71" s="405" t="n"/>
    </row>
    <row r="72">
      <c r="A72" s="405" t="n"/>
      <c r="B72" s="405" t="n"/>
      <c r="C72" s="405" t="n"/>
      <c r="D72" s="405" t="n"/>
      <c r="E72" s="405" t="n"/>
      <c r="F72" s="405" t="n"/>
      <c r="G72" s="405" t="n"/>
      <c r="H72" s="405" t="n"/>
      <c r="I72" s="405" t="n"/>
      <c r="J72" s="405" t="n"/>
      <c r="K72" s="405" t="n"/>
      <c r="L72" s="405" t="n"/>
      <c r="M72" s="405" t="n"/>
      <c r="N72" s="405" t="n"/>
      <c r="O72" s="405" t="n"/>
      <c r="P72" s="405" t="n"/>
      <c r="Q72" s="405" t="n"/>
      <c r="R72" s="405" t="n"/>
      <c r="S72" s="405" t="n"/>
      <c r="T72" s="405" t="n"/>
      <c r="U72" s="405" t="n"/>
    </row>
    <row r="73">
      <c r="A73" s="405" t="n"/>
      <c r="B73" s="405" t="n"/>
      <c r="C73" s="405" t="n"/>
      <c r="D73" s="405" t="n"/>
      <c r="E73" s="405" t="n"/>
      <c r="F73" s="405" t="n"/>
      <c r="G73" s="405" t="n"/>
      <c r="H73" s="405" t="n"/>
      <c r="I73" s="405" t="n"/>
      <c r="J73" s="405" t="n"/>
      <c r="K73" s="405" t="n"/>
      <c r="L73" s="405" t="n"/>
      <c r="M73" s="405" t="n"/>
      <c r="N73" s="405" t="n"/>
      <c r="O73" s="405" t="n"/>
      <c r="P73" s="405" t="n"/>
      <c r="Q73" s="405" t="n"/>
      <c r="R73" s="405" t="n"/>
      <c r="S73" s="405" t="n"/>
      <c r="T73" s="405" t="n"/>
      <c r="U73" s="405" t="n"/>
    </row>
    <row r="74">
      <c r="A74" s="405" t="n"/>
      <c r="B74" s="405" t="n"/>
      <c r="C74" s="405" t="n"/>
      <c r="D74" s="405" t="n"/>
      <c r="E74" s="405" t="n"/>
      <c r="F74" s="405" t="n"/>
      <c r="G74" s="405" t="n"/>
      <c r="H74" s="405" t="n"/>
      <c r="I74" s="405" t="n"/>
      <c r="J74" s="405" t="n"/>
      <c r="K74" s="405" t="n"/>
      <c r="L74" s="405" t="n"/>
      <c r="M74" s="405" t="n"/>
      <c r="N74" s="405" t="n"/>
      <c r="O74" s="405" t="n"/>
      <c r="P74" s="405" t="n"/>
      <c r="Q74" s="405" t="n"/>
      <c r="R74" s="405" t="n"/>
      <c r="S74" s="405" t="n"/>
      <c r="T74" s="405" t="n"/>
      <c r="U74" s="405" t="n"/>
    </row>
    <row r="75">
      <c r="A75" s="405" t="n"/>
      <c r="B75" s="405" t="n"/>
      <c r="C75" s="405" t="n"/>
      <c r="D75" s="405" t="n"/>
      <c r="E75" s="405" t="n"/>
      <c r="F75" s="405" t="n"/>
      <c r="G75" s="405" t="n"/>
      <c r="H75" s="405" t="n"/>
      <c r="I75" s="405" t="n"/>
      <c r="J75" s="405" t="n"/>
      <c r="K75" s="405" t="n"/>
      <c r="L75" s="405" t="n"/>
      <c r="M75" s="405" t="n"/>
      <c r="N75" s="405" t="n"/>
      <c r="O75" s="405" t="n"/>
      <c r="P75" s="405" t="n"/>
      <c r="Q75" s="405" t="n"/>
      <c r="R75" s="405" t="n"/>
      <c r="S75" s="405" t="n"/>
      <c r="T75" s="405" t="n"/>
      <c r="U75" s="405" t="n"/>
    </row>
    <row r="76">
      <c r="A76" s="405" t="n"/>
      <c r="B76" s="405" t="n"/>
      <c r="C76" s="405" t="n"/>
      <c r="D76" s="405" t="n"/>
      <c r="E76" s="405" t="n"/>
      <c r="F76" s="405" t="n"/>
      <c r="G76" s="405" t="n"/>
      <c r="H76" s="405" t="n"/>
      <c r="I76" s="405" t="n"/>
      <c r="J76" s="405" t="n"/>
      <c r="K76" s="405" t="n"/>
      <c r="L76" s="405" t="n"/>
      <c r="M76" s="405" t="n"/>
      <c r="N76" s="405" t="n"/>
      <c r="O76" s="405" t="n"/>
      <c r="P76" s="405" t="n"/>
      <c r="Q76" s="405" t="n"/>
      <c r="R76" s="405" t="n"/>
      <c r="S76" s="405" t="n"/>
      <c r="T76" s="405" t="n"/>
      <c r="U76" s="405" t="n"/>
    </row>
    <row r="77">
      <c r="A77" s="405" t="n"/>
      <c r="B77" s="405" t="n"/>
      <c r="C77" s="405" t="n"/>
      <c r="D77" s="405" t="n"/>
      <c r="E77" s="405" t="n"/>
      <c r="F77" s="405" t="n"/>
      <c r="G77" s="405" t="n"/>
      <c r="H77" s="405" t="n"/>
      <c r="I77" s="405" t="n"/>
      <c r="J77" s="405" t="n"/>
      <c r="K77" s="405" t="n"/>
      <c r="L77" s="405" t="n"/>
      <c r="M77" s="405" t="n"/>
      <c r="N77" s="405" t="n"/>
      <c r="O77" s="405" t="n"/>
      <c r="P77" s="405" t="n"/>
      <c r="Q77" s="405" t="n"/>
      <c r="R77" s="405" t="n"/>
      <c r="S77" s="405" t="n"/>
      <c r="T77" s="405" t="n"/>
      <c r="U77" s="405" t="n"/>
    </row>
    <row r="78">
      <c r="A78" s="405" t="n"/>
      <c r="B78" s="405" t="n"/>
      <c r="C78" s="405" t="n"/>
      <c r="D78" s="405" t="n"/>
      <c r="E78" s="405" t="n"/>
      <c r="F78" s="405" t="n"/>
      <c r="G78" s="405" t="n"/>
      <c r="H78" s="405" t="n"/>
      <c r="I78" s="405" t="n"/>
      <c r="J78" s="405" t="n"/>
      <c r="K78" s="405" t="n"/>
      <c r="L78" s="405" t="n"/>
      <c r="M78" s="405" t="n"/>
      <c r="N78" s="405" t="n"/>
      <c r="O78" s="405" t="n"/>
      <c r="P78" s="405" t="n"/>
      <c r="Q78" s="405" t="n"/>
      <c r="R78" s="405" t="n"/>
      <c r="S78" s="405" t="n"/>
      <c r="T78" s="405" t="n"/>
      <c r="U78" s="405" t="n"/>
    </row>
    <row r="79">
      <c r="A79" s="405" t="n"/>
      <c r="B79" s="405" t="n"/>
      <c r="C79" s="405" t="n"/>
      <c r="D79" s="405" t="n"/>
      <c r="E79" s="405" t="n"/>
      <c r="F79" s="405" t="n"/>
      <c r="G79" s="405" t="n"/>
      <c r="H79" s="405" t="n"/>
      <c r="I79" s="405" t="n"/>
      <c r="J79" s="405" t="n"/>
      <c r="K79" s="405" t="n"/>
      <c r="L79" s="405" t="n"/>
      <c r="M79" s="405" t="n"/>
      <c r="N79" s="405" t="n"/>
      <c r="O79" s="405" t="n"/>
      <c r="P79" s="405" t="n"/>
      <c r="Q79" s="405" t="n"/>
      <c r="R79" s="405" t="n"/>
      <c r="S79" s="405" t="n"/>
      <c r="T79" s="405" t="n"/>
      <c r="U79" s="405" t="n"/>
    </row>
    <row r="80">
      <c r="A80" s="405" t="n"/>
      <c r="B80" s="405" t="n"/>
      <c r="C80" s="405" t="n"/>
      <c r="D80" s="405" t="n"/>
      <c r="E80" s="405" t="n"/>
      <c r="F80" s="405" t="n"/>
      <c r="G80" s="405" t="n"/>
      <c r="H80" s="405" t="n"/>
      <c r="I80" s="405" t="n"/>
      <c r="J80" s="405" t="n"/>
      <c r="K80" s="405" t="n"/>
      <c r="L80" s="405" t="n"/>
      <c r="M80" s="405" t="n"/>
      <c r="N80" s="405" t="n"/>
      <c r="O80" s="405" t="n"/>
      <c r="P80" s="405" t="n"/>
      <c r="Q80" s="405" t="n"/>
      <c r="R80" s="405" t="n"/>
      <c r="S80" s="405" t="n"/>
      <c r="T80" s="405" t="n"/>
      <c r="U80" s="405" t="n"/>
    </row>
    <row r="81">
      <c r="A81" s="405" t="n"/>
      <c r="B81" s="405" t="n"/>
      <c r="C81" s="405" t="n"/>
      <c r="D81" s="405" t="n"/>
      <c r="E81" s="405" t="n"/>
      <c r="F81" s="405" t="n"/>
      <c r="G81" s="405" t="n"/>
      <c r="H81" s="405" t="n"/>
      <c r="I81" s="405" t="n"/>
      <c r="J81" s="405" t="n"/>
      <c r="K81" s="405" t="n"/>
      <c r="L81" s="405" t="n"/>
      <c r="M81" s="405" t="n"/>
      <c r="N81" s="405" t="n"/>
      <c r="O81" s="405" t="n"/>
      <c r="P81" s="405" t="n"/>
      <c r="Q81" s="405" t="n"/>
      <c r="R81" s="405" t="n"/>
      <c r="S81" s="405" t="n"/>
      <c r="T81" s="405" t="n"/>
      <c r="U81" s="405" t="n"/>
    </row>
    <row r="82">
      <c r="A82" s="405" t="n"/>
      <c r="B82" s="405" t="n"/>
      <c r="C82" s="405" t="n"/>
      <c r="D82" s="405" t="n"/>
      <c r="E82" s="405" t="n"/>
      <c r="F82" s="405" t="n"/>
      <c r="G82" s="405" t="n"/>
      <c r="H82" s="405" t="n"/>
      <c r="I82" s="405" t="n"/>
      <c r="J82" s="405" t="n"/>
      <c r="K82" s="405" t="n"/>
      <c r="L82" s="405" t="n"/>
      <c r="M82" s="405" t="n"/>
      <c r="N82" s="405" t="n"/>
      <c r="O82" s="405" t="n"/>
      <c r="P82" s="405" t="n"/>
      <c r="Q82" s="405" t="n"/>
      <c r="R82" s="405" t="n"/>
      <c r="S82" s="405" t="n"/>
      <c r="T82" s="405" t="n"/>
      <c r="U82" s="405" t="n"/>
    </row>
    <row r="83">
      <c r="A83" s="405" t="n"/>
      <c r="B83" s="405" t="n"/>
      <c r="C83" s="405" t="n"/>
      <c r="D83" s="405" t="n"/>
      <c r="E83" s="405" t="n"/>
      <c r="F83" s="405" t="n"/>
      <c r="G83" s="405" t="n"/>
      <c r="H83" s="405" t="n"/>
      <c r="I83" s="405" t="n"/>
      <c r="J83" s="405" t="n"/>
      <c r="K83" s="405" t="n"/>
      <c r="L83" s="405" t="n"/>
      <c r="M83" s="405" t="n"/>
      <c r="N83" s="405" t="n"/>
      <c r="O83" s="405" t="n"/>
      <c r="P83" s="405" t="n"/>
      <c r="Q83" s="405" t="n"/>
      <c r="R83" s="405" t="n"/>
      <c r="S83" s="405" t="n"/>
      <c r="T83" s="405" t="n"/>
      <c r="U83" s="405" t="n"/>
    </row>
    <row r="84">
      <c r="A84" s="405" t="n"/>
      <c r="B84" s="405" t="n"/>
      <c r="C84" s="405" t="n"/>
      <c r="D84" s="405" t="n"/>
      <c r="E84" s="405" t="n"/>
      <c r="F84" s="405" t="n"/>
      <c r="G84" s="405" t="n"/>
      <c r="H84" s="405" t="n"/>
      <c r="I84" s="405" t="n"/>
      <c r="J84" s="405" t="n"/>
      <c r="K84" s="405" t="n"/>
      <c r="L84" s="405" t="n"/>
      <c r="M84" s="405" t="n"/>
      <c r="N84" s="405" t="n"/>
      <c r="O84" s="405" t="n"/>
      <c r="P84" s="405" t="n"/>
      <c r="Q84" s="405" t="n"/>
      <c r="R84" s="405" t="n"/>
      <c r="S84" s="405" t="n"/>
      <c r="T84" s="405" t="n"/>
      <c r="U84" s="405" t="n"/>
    </row>
    <row r="85">
      <c r="A85" s="405" t="n"/>
      <c r="B85" s="405" t="n"/>
      <c r="C85" s="405" t="n"/>
      <c r="D85" s="405" t="n"/>
      <c r="E85" s="405" t="n"/>
      <c r="F85" s="405" t="n"/>
      <c r="G85" s="405" t="n"/>
      <c r="H85" s="405" t="n"/>
      <c r="I85" s="405" t="n"/>
      <c r="J85" s="405" t="n"/>
      <c r="K85" s="405" t="n"/>
      <c r="L85" s="405" t="n"/>
      <c r="M85" s="405" t="n"/>
      <c r="N85" s="405" t="n"/>
      <c r="O85" s="405" t="n"/>
      <c r="P85" s="405" t="n"/>
      <c r="Q85" s="405" t="n"/>
      <c r="R85" s="405" t="n"/>
      <c r="S85" s="405" t="n"/>
      <c r="T85" s="405" t="n"/>
      <c r="U85" s="405" t="n"/>
    </row>
    <row r="86">
      <c r="A86" s="405" t="n"/>
      <c r="B86" s="405" t="n"/>
      <c r="C86" s="405" t="n"/>
      <c r="D86" s="405" t="n"/>
      <c r="E86" s="405" t="n"/>
      <c r="F86" s="405" t="n"/>
      <c r="G86" s="405" t="n"/>
      <c r="H86" s="405" t="n"/>
      <c r="I86" s="405" t="n"/>
      <c r="J86" s="405" t="n"/>
      <c r="K86" s="405" t="n"/>
      <c r="L86" s="405" t="n"/>
      <c r="M86" s="405" t="n"/>
      <c r="N86" s="405" t="n"/>
      <c r="O86" s="405" t="n"/>
      <c r="P86" s="405" t="n"/>
      <c r="Q86" s="405" t="n"/>
      <c r="R86" s="405" t="n"/>
      <c r="S86" s="405" t="n"/>
      <c r="T86" s="405" t="n"/>
      <c r="U86" s="405" t="n"/>
    </row>
    <row r="87">
      <c r="A87" s="405" t="n"/>
      <c r="B87" s="405" t="n"/>
      <c r="C87" s="405" t="n"/>
      <c r="D87" s="405" t="n"/>
      <c r="E87" s="405" t="n"/>
      <c r="F87" s="405" t="n"/>
      <c r="G87" s="405" t="n"/>
      <c r="H87" s="405" t="n"/>
      <c r="I87" s="405" t="n"/>
      <c r="J87" s="405" t="n"/>
      <c r="K87" s="405" t="n"/>
      <c r="L87" s="405" t="n"/>
      <c r="M87" s="405" t="n"/>
      <c r="N87" s="405" t="n"/>
      <c r="O87" s="405" t="n"/>
      <c r="P87" s="405" t="n"/>
      <c r="Q87" s="405" t="n"/>
      <c r="R87" s="405" t="n"/>
      <c r="S87" s="405" t="n"/>
      <c r="T87" s="405" t="n"/>
      <c r="U87" s="405" t="n"/>
    </row>
    <row r="88">
      <c r="A88" s="405" t="n"/>
      <c r="B88" s="405" t="n"/>
      <c r="C88" s="405" t="n"/>
      <c r="D88" s="405" t="n"/>
      <c r="E88" s="405" t="n"/>
      <c r="F88" s="405" t="n"/>
      <c r="G88" s="405" t="n"/>
      <c r="H88" s="405" t="n"/>
      <c r="I88" s="405" t="n"/>
      <c r="J88" s="405" t="n"/>
      <c r="K88" s="405" t="n"/>
      <c r="L88" s="405" t="n"/>
      <c r="M88" s="405" t="n"/>
      <c r="N88" s="405" t="n"/>
      <c r="O88" s="405" t="n"/>
      <c r="P88" s="405" t="n"/>
      <c r="Q88" s="405" t="n"/>
      <c r="R88" s="405" t="n"/>
      <c r="S88" s="405" t="n"/>
      <c r="T88" s="405" t="n"/>
      <c r="U88" s="405" t="n"/>
    </row>
    <row r="89">
      <c r="A89" s="405" t="n"/>
      <c r="B89" s="405" t="n"/>
      <c r="C89" s="405" t="n"/>
      <c r="D89" s="405" t="n"/>
      <c r="E89" s="405" t="n"/>
      <c r="F89" s="405" t="n"/>
      <c r="G89" s="405" t="n"/>
      <c r="H89" s="405" t="n"/>
      <c r="I89" s="405" t="n"/>
      <c r="J89" s="405" t="n"/>
      <c r="K89" s="405" t="n"/>
      <c r="L89" s="405" t="n"/>
      <c r="M89" s="405" t="n"/>
      <c r="N89" s="405" t="n"/>
      <c r="O89" s="405" t="n"/>
      <c r="P89" s="405" t="n"/>
      <c r="Q89" s="405" t="n"/>
      <c r="R89" s="405" t="n"/>
      <c r="S89" s="405" t="n"/>
      <c r="T89" s="405" t="n"/>
      <c r="U89" s="405" t="n"/>
    </row>
    <row r="90">
      <c r="A90" s="405" t="n"/>
      <c r="B90" s="405" t="n"/>
      <c r="C90" s="405" t="n"/>
      <c r="D90" s="405" t="n"/>
      <c r="E90" s="405" t="n"/>
      <c r="F90" s="405" t="n"/>
      <c r="G90" s="405" t="n"/>
      <c r="H90" s="405" t="n"/>
      <c r="I90" s="405" t="n"/>
      <c r="J90" s="405" t="n"/>
      <c r="K90" s="405" t="n"/>
      <c r="L90" s="405" t="n"/>
      <c r="M90" s="405" t="n"/>
      <c r="N90" s="405" t="n"/>
      <c r="O90" s="405" t="n"/>
      <c r="P90" s="405" t="n"/>
      <c r="Q90" s="405" t="n"/>
      <c r="R90" s="405" t="n"/>
      <c r="S90" s="405" t="n"/>
      <c r="T90" s="405" t="n"/>
      <c r="U90" s="405" t="n"/>
    </row>
    <row r="91">
      <c r="A91" s="405" t="n"/>
      <c r="B91" s="405" t="n"/>
      <c r="C91" s="405" t="n"/>
      <c r="D91" s="405" t="n"/>
      <c r="E91" s="405" t="n"/>
      <c r="F91" s="405" t="n"/>
      <c r="G91" s="405" t="n"/>
      <c r="H91" s="405" t="n"/>
      <c r="I91" s="405" t="n"/>
      <c r="J91" s="405" t="n"/>
      <c r="K91" s="405" t="n"/>
      <c r="L91" s="405" t="n"/>
      <c r="M91" s="405" t="n"/>
      <c r="N91" s="405" t="n"/>
      <c r="O91" s="405" t="n"/>
      <c r="P91" s="405" t="n"/>
      <c r="Q91" s="405" t="n"/>
      <c r="R91" s="405" t="n"/>
      <c r="S91" s="405" t="n"/>
      <c r="T91" s="405" t="n"/>
      <c r="U91" s="405" t="n"/>
    </row>
    <row r="92">
      <c r="A92" s="405" t="n"/>
      <c r="B92" s="405" t="n"/>
      <c r="C92" s="405" t="n"/>
      <c r="D92" s="405" t="n"/>
      <c r="E92" s="405" t="n"/>
      <c r="F92" s="405" t="n"/>
      <c r="G92" s="405" t="n"/>
      <c r="H92" s="405" t="n"/>
      <c r="I92" s="405" t="n"/>
      <c r="J92" s="405" t="n"/>
      <c r="K92" s="405" t="n"/>
      <c r="L92" s="405" t="n"/>
      <c r="M92" s="405" t="n"/>
      <c r="N92" s="405" t="n"/>
      <c r="O92" s="405" t="n"/>
      <c r="P92" s="405" t="n"/>
      <c r="Q92" s="405" t="n"/>
      <c r="R92" s="405" t="n"/>
      <c r="S92" s="405" t="n"/>
      <c r="T92" s="405" t="n"/>
      <c r="U92" s="405" t="n"/>
    </row>
    <row r="93">
      <c r="A93" s="405" t="n"/>
      <c r="B93" s="405" t="n"/>
      <c r="C93" s="405" t="n"/>
      <c r="D93" s="405" t="n"/>
      <c r="E93" s="405" t="n"/>
      <c r="F93" s="405" t="n"/>
      <c r="G93" s="405" t="n"/>
      <c r="H93" s="405" t="n"/>
      <c r="I93" s="405" t="n"/>
      <c r="J93" s="405" t="n"/>
      <c r="K93" s="405" t="n"/>
      <c r="L93" s="405" t="n"/>
      <c r="M93" s="405" t="n"/>
      <c r="N93" s="405" t="n"/>
      <c r="O93" s="405" t="n"/>
      <c r="P93" s="405" t="n"/>
      <c r="Q93" s="405" t="n"/>
      <c r="R93" s="405" t="n"/>
      <c r="S93" s="405" t="n"/>
      <c r="T93" s="405" t="n"/>
      <c r="U93" s="405" t="n"/>
    </row>
    <row r="94">
      <c r="A94" s="405" t="n"/>
      <c r="B94" s="405" t="n"/>
      <c r="C94" s="405" t="n"/>
      <c r="D94" s="405" t="n"/>
      <c r="E94" s="405" t="n"/>
      <c r="F94" s="405" t="n"/>
      <c r="G94" s="405" t="n"/>
      <c r="H94" s="405" t="n"/>
      <c r="I94" s="405" t="n"/>
      <c r="J94" s="405" t="n"/>
      <c r="K94" s="405" t="n"/>
      <c r="L94" s="405" t="n"/>
      <c r="M94" s="405" t="n"/>
      <c r="N94" s="405" t="n"/>
      <c r="O94" s="405" t="n"/>
      <c r="P94" s="405" t="n"/>
      <c r="Q94" s="405" t="n"/>
      <c r="R94" s="405" t="n"/>
      <c r="S94" s="405" t="n"/>
      <c r="T94" s="405" t="n"/>
      <c r="U94" s="405" t="n"/>
    </row>
    <row r="95">
      <c r="A95" s="405" t="n"/>
      <c r="B95" s="405" t="n"/>
      <c r="C95" s="405" t="n"/>
      <c r="D95" s="405" t="n"/>
      <c r="E95" s="405" t="n"/>
      <c r="F95" s="405" t="n"/>
      <c r="G95" s="405" t="n"/>
      <c r="H95" s="405" t="n"/>
      <c r="I95" s="405" t="n"/>
      <c r="J95" s="405" t="n"/>
      <c r="K95" s="405" t="n"/>
      <c r="L95" s="405" t="n"/>
      <c r="M95" s="405" t="n"/>
      <c r="N95" s="405" t="n"/>
      <c r="O95" s="405" t="n"/>
      <c r="P95" s="405" t="n"/>
      <c r="Q95" s="405" t="n"/>
      <c r="R95" s="405" t="n"/>
      <c r="S95" s="405" t="n"/>
      <c r="T95" s="405" t="n"/>
      <c r="U95" s="405" t="n"/>
    </row>
    <row r="96">
      <c r="A96" s="405" t="n"/>
      <c r="B96" s="405" t="n"/>
      <c r="C96" s="405" t="n"/>
      <c r="D96" s="405" t="n"/>
      <c r="E96" s="405" t="n"/>
      <c r="F96" s="405" t="n"/>
      <c r="G96" s="405" t="n"/>
      <c r="H96" s="405" t="n"/>
      <c r="I96" s="405" t="n"/>
      <c r="J96" s="405" t="n"/>
      <c r="K96" s="405" t="n"/>
      <c r="L96" s="405" t="n"/>
      <c r="M96" s="405" t="n"/>
      <c r="N96" s="405" t="n"/>
      <c r="O96" s="405" t="n"/>
      <c r="P96" s="405" t="n"/>
      <c r="Q96" s="405" t="n"/>
      <c r="R96" s="405" t="n"/>
      <c r="S96" s="405" t="n"/>
      <c r="T96" s="405" t="n"/>
      <c r="U96" s="405" t="n"/>
    </row>
    <row r="97">
      <c r="A97" s="405" t="n"/>
      <c r="B97" s="405" t="n"/>
      <c r="C97" s="405" t="n"/>
      <c r="D97" s="405" t="n"/>
      <c r="E97" s="405" t="n"/>
      <c r="F97" s="405" t="n"/>
      <c r="G97" s="405" t="n"/>
      <c r="H97" s="405" t="n"/>
      <c r="I97" s="405" t="n"/>
      <c r="J97" s="405" t="n"/>
      <c r="K97" s="405" t="n"/>
      <c r="L97" s="405" t="n"/>
      <c r="M97" s="405" t="n"/>
      <c r="N97" s="405" t="n"/>
      <c r="O97" s="405" t="n"/>
      <c r="P97" s="405" t="n"/>
      <c r="Q97" s="405" t="n"/>
      <c r="R97" s="405" t="n"/>
      <c r="S97" s="405" t="n"/>
      <c r="T97" s="405" t="n"/>
      <c r="U97" s="405" t="n"/>
    </row>
    <row r="98">
      <c r="A98" s="405" t="n"/>
      <c r="B98" s="405" t="n"/>
      <c r="C98" s="405" t="n"/>
      <c r="D98" s="405" t="n"/>
      <c r="E98" s="405" t="n"/>
      <c r="F98" s="405" t="n"/>
      <c r="G98" s="405" t="n"/>
      <c r="H98" s="405" t="n"/>
      <c r="I98" s="405" t="n"/>
      <c r="J98" s="405" t="n"/>
      <c r="K98" s="405" t="n"/>
      <c r="L98" s="405" t="n"/>
      <c r="M98" s="405" t="n"/>
      <c r="N98" s="405" t="n"/>
      <c r="O98" s="405" t="n"/>
      <c r="P98" s="405" t="n"/>
      <c r="Q98" s="405" t="n"/>
      <c r="R98" s="405" t="n"/>
      <c r="S98" s="405" t="n"/>
      <c r="T98" s="405" t="n"/>
      <c r="U98" s="405" t="n"/>
    </row>
    <row r="99">
      <c r="A99" s="405" t="n"/>
      <c r="B99" s="405" t="n"/>
      <c r="C99" s="405" t="n"/>
      <c r="D99" s="405" t="n"/>
      <c r="E99" s="405" t="n"/>
      <c r="F99" s="405" t="n"/>
      <c r="G99" s="405" t="n"/>
      <c r="H99" s="405" t="n"/>
      <c r="I99" s="405" t="n"/>
      <c r="J99" s="405" t="n"/>
      <c r="K99" s="405" t="n"/>
      <c r="L99" s="405" t="n"/>
      <c r="M99" s="405" t="n"/>
      <c r="N99" s="405" t="n"/>
      <c r="O99" s="405" t="n"/>
      <c r="P99" s="405" t="n"/>
      <c r="Q99" s="405" t="n"/>
      <c r="R99" s="405" t="n"/>
      <c r="S99" s="405" t="n"/>
      <c r="T99" s="405" t="n"/>
      <c r="U99" s="405" t="n"/>
    </row>
    <row r="100">
      <c r="A100" s="405" t="n"/>
      <c r="B100" s="405" t="n"/>
      <c r="C100" s="405" t="n"/>
      <c r="D100" s="405" t="n"/>
      <c r="E100" s="405" t="n"/>
      <c r="F100" s="405" t="n"/>
      <c r="G100" s="405" t="n"/>
      <c r="H100" s="405" t="n"/>
      <c r="I100" s="405" t="n"/>
      <c r="J100" s="405" t="n"/>
      <c r="K100" s="405" t="n"/>
      <c r="L100" s="405" t="n"/>
      <c r="M100" s="405" t="n"/>
      <c r="N100" s="405" t="n"/>
      <c r="O100" s="405" t="n"/>
      <c r="P100" s="405" t="n"/>
      <c r="Q100" s="405" t="n"/>
      <c r="R100" s="405" t="n"/>
      <c r="S100" s="405" t="n"/>
      <c r="T100" s="405" t="n"/>
      <c r="U100" s="405" t="n"/>
    </row>
    <row r="101">
      <c r="A101" s="405" t="n"/>
      <c r="B101" s="405" t="n"/>
      <c r="C101" s="405" t="n"/>
      <c r="D101" s="405" t="n"/>
      <c r="E101" s="405" t="n"/>
      <c r="F101" s="405" t="n"/>
      <c r="G101" s="405" t="n"/>
      <c r="H101" s="405" t="n"/>
      <c r="I101" s="405" t="n"/>
      <c r="J101" s="405" t="n"/>
      <c r="K101" s="405" t="n"/>
      <c r="L101" s="405" t="n"/>
      <c r="M101" s="405" t="n"/>
      <c r="N101" s="405" t="n"/>
      <c r="O101" s="405" t="n"/>
      <c r="P101" s="405" t="n"/>
      <c r="Q101" s="405" t="n"/>
      <c r="R101" s="405" t="n"/>
      <c r="S101" s="405" t="n"/>
      <c r="T101" s="405" t="n"/>
      <c r="U101" s="405" t="n"/>
    </row>
    <row r="102">
      <c r="A102" s="405" t="n"/>
      <c r="B102" s="405" t="n"/>
      <c r="C102" s="405" t="n"/>
      <c r="D102" s="405" t="n"/>
      <c r="E102" s="405" t="n"/>
      <c r="F102" s="405" t="n"/>
      <c r="G102" s="405" t="n"/>
      <c r="H102" s="405" t="n"/>
      <c r="I102" s="405" t="n"/>
      <c r="J102" s="405" t="n"/>
      <c r="K102" s="405" t="n"/>
      <c r="L102" s="405" t="n"/>
      <c r="M102" s="405" t="n"/>
      <c r="N102" s="405" t="n"/>
      <c r="O102" s="405" t="n"/>
      <c r="P102" s="405" t="n"/>
      <c r="Q102" s="405" t="n"/>
      <c r="R102" s="405" t="n"/>
      <c r="S102" s="405" t="n"/>
      <c r="T102" s="405" t="n"/>
      <c r="U102" s="405" t="n"/>
    </row>
    <row r="103">
      <c r="A103" s="405" t="n"/>
      <c r="B103" s="405" t="n"/>
      <c r="C103" s="405" t="n"/>
      <c r="D103" s="405" t="n"/>
      <c r="E103" s="405" t="n"/>
      <c r="F103" s="405" t="n"/>
      <c r="G103" s="405" t="n"/>
      <c r="H103" s="405" t="n"/>
      <c r="I103" s="405" t="n"/>
      <c r="J103" s="405" t="n"/>
      <c r="K103" s="405" t="n"/>
      <c r="L103" s="405" t="n"/>
      <c r="M103" s="405" t="n"/>
      <c r="N103" s="405" t="n"/>
      <c r="O103" s="405" t="n"/>
      <c r="P103" s="405" t="n"/>
      <c r="Q103" s="405" t="n"/>
      <c r="R103" s="405" t="n"/>
      <c r="S103" s="405" t="n"/>
      <c r="T103" s="405" t="n"/>
      <c r="U103" s="405" t="n"/>
    </row>
    <row r="104">
      <c r="A104" s="405" t="n"/>
      <c r="B104" s="405" t="n"/>
      <c r="C104" s="405" t="n"/>
      <c r="D104" s="405" t="n"/>
      <c r="E104" s="405" t="n"/>
      <c r="F104" s="405" t="n"/>
      <c r="G104" s="405" t="n"/>
      <c r="H104" s="405" t="n"/>
      <c r="I104" s="405" t="n"/>
      <c r="J104" s="405" t="n"/>
      <c r="K104" s="405" t="n"/>
      <c r="L104" s="405" t="n"/>
      <c r="M104" s="405" t="n"/>
      <c r="N104" s="405" t="n"/>
      <c r="O104" s="405" t="n"/>
      <c r="P104" s="405" t="n"/>
      <c r="Q104" s="405" t="n"/>
      <c r="R104" s="405" t="n"/>
      <c r="S104" s="405" t="n"/>
      <c r="T104" s="405" t="n"/>
      <c r="U104" s="405" t="n"/>
    </row>
    <row r="105">
      <c r="A105" s="405" t="n"/>
      <c r="B105" s="405" t="n"/>
      <c r="C105" s="405" t="n"/>
      <c r="D105" s="405" t="n"/>
      <c r="E105" s="405" t="n"/>
      <c r="F105" s="405" t="n"/>
      <c r="G105" s="405" t="n"/>
      <c r="H105" s="405" t="n"/>
      <c r="I105" s="405" t="n"/>
      <c r="J105" s="405" t="n"/>
      <c r="K105" s="405" t="n"/>
      <c r="L105" s="405" t="n"/>
      <c r="M105" s="405" t="n"/>
      <c r="N105" s="405" t="n"/>
      <c r="O105" s="405" t="n"/>
      <c r="P105" s="405" t="n"/>
      <c r="Q105" s="405" t="n"/>
      <c r="R105" s="405" t="n"/>
      <c r="S105" s="405" t="n"/>
      <c r="T105" s="405" t="n"/>
      <c r="U105" s="405" t="n"/>
    </row>
    <row r="106">
      <c r="A106" s="405" t="n"/>
      <c r="B106" s="405" t="n"/>
      <c r="C106" s="405" t="n"/>
      <c r="D106" s="405" t="n"/>
      <c r="E106" s="405" t="n"/>
      <c r="F106" s="405" t="n"/>
      <c r="G106" s="405" t="n"/>
      <c r="H106" s="405" t="n"/>
      <c r="I106" s="405" t="n"/>
      <c r="J106" s="405" t="n"/>
      <c r="K106" s="405" t="n"/>
      <c r="L106" s="405" t="n"/>
      <c r="M106" s="405" t="n"/>
      <c r="N106" s="405" t="n"/>
      <c r="O106" s="405" t="n"/>
      <c r="P106" s="405" t="n"/>
      <c r="Q106" s="405" t="n"/>
      <c r="R106" s="405" t="n"/>
      <c r="S106" s="405" t="n"/>
      <c r="T106" s="405" t="n"/>
      <c r="U106" s="405" t="n"/>
    </row>
    <row r="107">
      <c r="A107" s="405" t="n"/>
      <c r="B107" s="405" t="n"/>
      <c r="C107" s="405" t="n"/>
      <c r="D107" s="405" t="n"/>
      <c r="E107" s="405" t="n"/>
      <c r="F107" s="405" t="n"/>
      <c r="G107" s="405" t="n"/>
      <c r="H107" s="405" t="n"/>
      <c r="I107" s="405" t="n"/>
      <c r="J107" s="405" t="n"/>
      <c r="K107" s="405" t="n"/>
      <c r="L107" s="405" t="n"/>
      <c r="M107" s="405" t="n"/>
      <c r="N107" s="405" t="n"/>
      <c r="O107" s="405" t="n"/>
      <c r="P107" s="405" t="n"/>
      <c r="Q107" s="405" t="n"/>
      <c r="R107" s="405" t="n"/>
      <c r="S107" s="405" t="n"/>
      <c r="T107" s="405" t="n"/>
      <c r="U107" s="405" t="n"/>
    </row>
    <row r="108">
      <c r="A108" s="405" t="n"/>
      <c r="B108" s="405" t="n"/>
      <c r="C108" s="405" t="n"/>
      <c r="D108" s="405" t="n"/>
      <c r="E108" s="405" t="n"/>
      <c r="F108" s="405" t="n"/>
      <c r="G108" s="405" t="n"/>
      <c r="H108" s="405" t="n"/>
      <c r="I108" s="405" t="n"/>
      <c r="J108" s="405" t="n"/>
      <c r="K108" s="405" t="n"/>
      <c r="L108" s="405" t="n"/>
      <c r="M108" s="405" t="n"/>
      <c r="N108" s="405" t="n"/>
      <c r="O108" s="405" t="n"/>
      <c r="P108" s="405" t="n"/>
      <c r="Q108" s="405" t="n"/>
      <c r="R108" s="405" t="n"/>
      <c r="S108" s="405" t="n"/>
      <c r="T108" s="405" t="n"/>
      <c r="U108" s="405" t="n"/>
    </row>
    <row r="109">
      <c r="A109" s="405" t="n"/>
      <c r="B109" s="405" t="n"/>
      <c r="C109" s="405" t="n"/>
      <c r="D109" s="405" t="n"/>
      <c r="E109" s="405" t="n"/>
      <c r="F109" s="405" t="n"/>
      <c r="G109" s="405" t="n"/>
      <c r="H109" s="405" t="n"/>
      <c r="I109" s="405" t="n"/>
      <c r="J109" s="405" t="n"/>
      <c r="K109" s="405" t="n"/>
      <c r="L109" s="405" t="n"/>
      <c r="M109" s="405" t="n"/>
      <c r="N109" s="405" t="n"/>
      <c r="O109" s="405" t="n"/>
      <c r="P109" s="405" t="n"/>
      <c r="Q109" s="405" t="n"/>
      <c r="R109" s="405" t="n"/>
      <c r="S109" s="405" t="n"/>
      <c r="T109" s="405" t="n"/>
      <c r="U109" s="405" t="n"/>
    </row>
    <row r="110">
      <c r="A110" s="405" t="n"/>
      <c r="B110" s="405" t="n"/>
      <c r="C110" s="405" t="n"/>
      <c r="D110" s="405" t="n"/>
      <c r="E110" s="405" t="n"/>
      <c r="F110" s="405" t="n"/>
      <c r="G110" s="405" t="n"/>
      <c r="H110" s="405" t="n"/>
      <c r="I110" s="405" t="n"/>
      <c r="J110" s="405" t="n"/>
      <c r="K110" s="405" t="n"/>
      <c r="L110" s="405" t="n"/>
      <c r="M110" s="405" t="n"/>
      <c r="N110" s="405" t="n"/>
      <c r="O110" s="405" t="n"/>
      <c r="P110" s="405" t="n"/>
      <c r="Q110" s="405" t="n"/>
      <c r="R110" s="405" t="n"/>
      <c r="S110" s="405" t="n"/>
      <c r="T110" s="405" t="n"/>
      <c r="U110" s="405" t="n"/>
    </row>
    <row r="111">
      <c r="A111" s="405" t="n"/>
      <c r="B111" s="405" t="n"/>
      <c r="C111" s="405" t="n"/>
      <c r="D111" s="405" t="n"/>
      <c r="E111" s="405" t="n"/>
      <c r="F111" s="405" t="n"/>
      <c r="G111" s="405" t="n"/>
      <c r="H111" s="405" t="n"/>
      <c r="I111" s="405" t="n"/>
      <c r="J111" s="405" t="n"/>
      <c r="K111" s="405" t="n"/>
      <c r="L111" s="405" t="n"/>
      <c r="M111" s="405" t="n"/>
      <c r="N111" s="405" t="n"/>
      <c r="O111" s="405" t="n"/>
      <c r="P111" s="405" t="n"/>
      <c r="Q111" s="405" t="n"/>
      <c r="R111" s="405" t="n"/>
      <c r="S111" s="405" t="n"/>
      <c r="T111" s="405" t="n"/>
      <c r="U111" s="405" t="n"/>
    </row>
    <row r="112">
      <c r="A112" s="405" t="n"/>
      <c r="B112" s="405" t="n"/>
      <c r="C112" s="405" t="n"/>
      <c r="D112" s="405" t="n"/>
      <c r="E112" s="405" t="n"/>
      <c r="F112" s="405" t="n"/>
      <c r="G112" s="405" t="n"/>
      <c r="H112" s="405" t="n"/>
      <c r="I112" s="405" t="n"/>
      <c r="J112" s="405" t="n"/>
      <c r="K112" s="405" t="n"/>
      <c r="L112" s="405" t="n"/>
      <c r="M112" s="405" t="n"/>
      <c r="N112" s="405" t="n"/>
      <c r="O112" s="405" t="n"/>
      <c r="P112" s="405" t="n"/>
      <c r="Q112" s="405" t="n"/>
      <c r="R112" s="405" t="n"/>
      <c r="S112" s="405" t="n"/>
      <c r="T112" s="405" t="n"/>
      <c r="U112" s="405" t="n"/>
    </row>
    <row r="113">
      <c r="A113" s="405" t="n"/>
      <c r="B113" s="405" t="n"/>
      <c r="C113" s="405" t="n"/>
      <c r="D113" s="405" t="n"/>
      <c r="E113" s="405" t="n"/>
      <c r="F113" s="405" t="n"/>
      <c r="G113" s="405" t="n"/>
      <c r="H113" s="405" t="n"/>
      <c r="I113" s="405" t="n"/>
      <c r="J113" s="405" t="n"/>
      <c r="K113" s="405" t="n"/>
      <c r="L113" s="405" t="n"/>
      <c r="M113" s="405" t="n"/>
      <c r="N113" s="405" t="n"/>
      <c r="O113" s="405" t="n"/>
      <c r="P113" s="405" t="n"/>
      <c r="Q113" s="405" t="n"/>
      <c r="R113" s="405" t="n"/>
      <c r="S113" s="405" t="n"/>
      <c r="T113" s="405" t="n"/>
      <c r="U113" s="405" t="n"/>
    </row>
    <row r="114">
      <c r="A114" s="405" t="n"/>
      <c r="B114" s="405" t="n"/>
      <c r="C114" s="405" t="n"/>
      <c r="D114" s="405" t="n"/>
      <c r="E114" s="405" t="n"/>
      <c r="F114" s="405" t="n"/>
      <c r="G114" s="405" t="n"/>
      <c r="H114" s="405" t="n"/>
      <c r="I114" s="405" t="n"/>
      <c r="J114" s="405" t="n"/>
      <c r="K114" s="405" t="n"/>
      <c r="L114" s="405" t="n"/>
      <c r="M114" s="405" t="n"/>
      <c r="N114" s="405" t="n"/>
      <c r="O114" s="405" t="n"/>
      <c r="P114" s="405" t="n"/>
      <c r="Q114" s="405" t="n"/>
      <c r="R114" s="405" t="n"/>
      <c r="S114" s="405" t="n"/>
      <c r="T114" s="405" t="n"/>
      <c r="U114" s="405" t="n"/>
    </row>
    <row r="115">
      <c r="A115" s="405" t="n"/>
      <c r="B115" s="405" t="n"/>
      <c r="C115" s="405" t="n"/>
      <c r="D115" s="405" t="n"/>
      <c r="E115" s="405" t="n"/>
      <c r="F115" s="405" t="n"/>
      <c r="G115" s="405" t="n"/>
      <c r="H115" s="405" t="n"/>
      <c r="I115" s="405" t="n"/>
      <c r="J115" s="405" t="n"/>
      <c r="K115" s="405" t="n"/>
      <c r="L115" s="405" t="n"/>
      <c r="M115" s="405" t="n"/>
      <c r="N115" s="405" t="n"/>
      <c r="O115" s="405" t="n"/>
      <c r="P115" s="405" t="n"/>
      <c r="Q115" s="405" t="n"/>
      <c r="R115" s="405" t="n"/>
      <c r="S115" s="405" t="n"/>
      <c r="T115" s="405" t="n"/>
      <c r="U115" s="405" t="n"/>
    </row>
    <row r="116">
      <c r="A116" s="405" t="n"/>
      <c r="B116" s="405" t="n"/>
      <c r="C116" s="405" t="n"/>
      <c r="D116" s="405" t="n"/>
      <c r="E116" s="405" t="n"/>
      <c r="F116" s="405" t="n"/>
      <c r="G116" s="405" t="n"/>
      <c r="H116" s="405" t="n"/>
      <c r="I116" s="405" t="n"/>
      <c r="J116" s="405" t="n"/>
      <c r="K116" s="405" t="n"/>
      <c r="L116" s="405" t="n"/>
      <c r="M116" s="405" t="n"/>
      <c r="N116" s="405" t="n"/>
      <c r="O116" s="405" t="n"/>
      <c r="P116" s="405" t="n"/>
      <c r="Q116" s="405" t="n"/>
      <c r="R116" s="405" t="n"/>
      <c r="S116" s="405" t="n"/>
      <c r="T116" s="405" t="n"/>
      <c r="U116" s="405" t="n"/>
    </row>
    <row r="117">
      <c r="A117" s="405" t="n"/>
      <c r="B117" s="405" t="n"/>
      <c r="C117" s="405" t="n"/>
      <c r="D117" s="405" t="n"/>
      <c r="E117" s="405" t="n"/>
      <c r="F117" s="405" t="n"/>
      <c r="G117" s="405" t="n"/>
      <c r="H117" s="405" t="n"/>
      <c r="I117" s="405" t="n"/>
      <c r="J117" s="405" t="n"/>
      <c r="K117" s="405" t="n"/>
      <c r="L117" s="405" t="n"/>
      <c r="M117" s="405" t="n"/>
      <c r="N117" s="405" t="n"/>
      <c r="O117" s="405" t="n"/>
      <c r="P117" s="405" t="n"/>
      <c r="Q117" s="405" t="n"/>
      <c r="R117" s="405" t="n"/>
      <c r="S117" s="405" t="n"/>
      <c r="T117" s="405" t="n"/>
      <c r="U117" s="405" t="n"/>
    </row>
    <row r="118">
      <c r="A118" s="405" t="n"/>
      <c r="B118" s="405" t="n"/>
      <c r="C118" s="405" t="n"/>
      <c r="D118" s="405" t="n"/>
      <c r="E118" s="405" t="n"/>
      <c r="F118" s="405" t="n"/>
      <c r="G118" s="405" t="n"/>
      <c r="H118" s="405" t="n"/>
      <c r="I118" s="405" t="n"/>
      <c r="J118" s="405" t="n"/>
      <c r="K118" s="405" t="n"/>
      <c r="L118" s="405" t="n"/>
      <c r="M118" s="405" t="n"/>
      <c r="N118" s="405" t="n"/>
      <c r="O118" s="405" t="n"/>
      <c r="P118" s="405" t="n"/>
      <c r="Q118" s="405" t="n"/>
      <c r="R118" s="405" t="n"/>
      <c r="S118" s="405" t="n"/>
      <c r="T118" s="405" t="n"/>
      <c r="U118" s="405" t="n"/>
    </row>
    <row r="119">
      <c r="A119" s="405" t="n"/>
      <c r="B119" s="405" t="n"/>
      <c r="C119" s="405" t="n"/>
      <c r="D119" s="405" t="n"/>
      <c r="E119" s="405" t="n"/>
      <c r="F119" s="405" t="n"/>
      <c r="G119" s="405" t="n"/>
      <c r="H119" s="405" t="n"/>
      <c r="I119" s="405" t="n"/>
      <c r="J119" s="405" t="n"/>
      <c r="K119" s="405" t="n"/>
      <c r="L119" s="405" t="n"/>
      <c r="M119" s="405" t="n"/>
      <c r="N119" s="405" t="n"/>
      <c r="O119" s="405" t="n"/>
      <c r="P119" s="405" t="n"/>
      <c r="Q119" s="405" t="n"/>
      <c r="R119" s="405" t="n"/>
      <c r="S119" s="405" t="n"/>
      <c r="T119" s="405" t="n"/>
      <c r="U119" s="405" t="n"/>
    </row>
    <row r="120">
      <c r="A120" s="405" t="n"/>
      <c r="B120" s="405" t="n"/>
      <c r="C120" s="405" t="n"/>
      <c r="D120" s="405" t="n"/>
      <c r="E120" s="405" t="n"/>
      <c r="F120" s="405" t="n"/>
      <c r="G120" s="405" t="n"/>
      <c r="H120" s="405" t="n"/>
      <c r="I120" s="405" t="n"/>
      <c r="J120" s="405" t="n"/>
      <c r="K120" s="405" t="n"/>
      <c r="L120" s="405" t="n"/>
      <c r="M120" s="405" t="n"/>
      <c r="N120" s="405" t="n"/>
      <c r="O120" s="405" t="n"/>
      <c r="P120" s="405" t="n"/>
      <c r="Q120" s="405" t="n"/>
      <c r="R120" s="405" t="n"/>
      <c r="S120" s="405" t="n"/>
      <c r="T120" s="405" t="n"/>
      <c r="U120" s="405" t="n"/>
    </row>
    <row r="121">
      <c r="A121" s="405" t="n"/>
      <c r="B121" s="405" t="n"/>
      <c r="C121" s="405" t="n"/>
      <c r="D121" s="405" t="n"/>
      <c r="E121" s="405" t="n"/>
      <c r="F121" s="405" t="n"/>
      <c r="G121" s="405" t="n"/>
      <c r="H121" s="405" t="n"/>
      <c r="I121" s="405" t="n"/>
      <c r="J121" s="405" t="n"/>
      <c r="K121" s="405" t="n"/>
      <c r="L121" s="405" t="n"/>
      <c r="M121" s="405" t="n"/>
      <c r="N121" s="405" t="n"/>
      <c r="O121" s="405" t="n"/>
      <c r="P121" s="405" t="n"/>
      <c r="Q121" s="405" t="n"/>
      <c r="R121" s="405" t="n"/>
      <c r="S121" s="405" t="n"/>
      <c r="T121" s="405" t="n"/>
      <c r="U121" s="405" t="n"/>
    </row>
    <row r="122">
      <c r="A122" s="405" t="n"/>
      <c r="B122" s="405" t="n"/>
      <c r="C122" s="405" t="n"/>
      <c r="D122" s="405" t="n"/>
      <c r="E122" s="405" t="n"/>
      <c r="F122" s="405" t="n"/>
      <c r="G122" s="405" t="n"/>
      <c r="H122" s="405" t="n"/>
      <c r="I122" s="405" t="n"/>
      <c r="J122" s="405" t="n"/>
      <c r="K122" s="405" t="n"/>
      <c r="L122" s="405" t="n"/>
      <c r="M122" s="405" t="n"/>
      <c r="N122" s="405" t="n"/>
      <c r="O122" s="405" t="n"/>
      <c r="P122" s="405" t="n"/>
      <c r="Q122" s="405" t="n"/>
      <c r="R122" s="405" t="n"/>
      <c r="S122" s="405" t="n"/>
      <c r="T122" s="405" t="n"/>
      <c r="U122" s="405" t="n"/>
    </row>
    <row r="123">
      <c r="A123" s="405" t="n"/>
      <c r="B123" s="405" t="n"/>
      <c r="C123" s="405" t="n"/>
      <c r="D123" s="405" t="n"/>
      <c r="E123" s="405" t="n"/>
      <c r="F123" s="405" t="n"/>
      <c r="G123" s="405" t="n"/>
      <c r="H123" s="405" t="n"/>
      <c r="I123" s="405" t="n"/>
      <c r="J123" s="405" t="n"/>
      <c r="K123" s="405" t="n"/>
      <c r="L123" s="405" t="n"/>
      <c r="M123" s="405" t="n"/>
      <c r="N123" s="405" t="n"/>
      <c r="O123" s="405" t="n"/>
      <c r="P123" s="405" t="n"/>
      <c r="Q123" s="405" t="n"/>
      <c r="R123" s="405" t="n"/>
      <c r="S123" s="405" t="n"/>
      <c r="T123" s="405" t="n"/>
      <c r="U123" s="405" t="n"/>
    </row>
    <row r="124">
      <c r="A124" s="405" t="n"/>
      <c r="B124" s="405" t="n"/>
      <c r="C124" s="405" t="n"/>
      <c r="D124" s="405" t="n"/>
      <c r="E124" s="405" t="n"/>
      <c r="F124" s="405" t="n"/>
      <c r="G124" s="405" t="n"/>
      <c r="H124" s="405" t="n"/>
      <c r="I124" s="405" t="n"/>
      <c r="J124" s="405" t="n"/>
      <c r="K124" s="405" t="n"/>
      <c r="L124" s="405" t="n"/>
      <c r="M124" s="405" t="n"/>
      <c r="N124" s="405" t="n"/>
      <c r="O124" s="405" t="n"/>
      <c r="P124" s="405" t="n"/>
      <c r="Q124" s="405" t="n"/>
      <c r="R124" s="405" t="n"/>
      <c r="S124" s="405" t="n"/>
      <c r="T124" s="405" t="n"/>
      <c r="U124" s="405" t="n"/>
    </row>
    <row r="125">
      <c r="A125" s="405" t="n"/>
      <c r="B125" s="405" t="n"/>
      <c r="C125" s="405" t="n"/>
      <c r="D125" s="405" t="n"/>
      <c r="E125" s="405" t="n"/>
      <c r="F125" s="405" t="n"/>
      <c r="G125" s="405" t="n"/>
      <c r="H125" s="405" t="n"/>
      <c r="I125" s="405" t="n"/>
      <c r="J125" s="405" t="n"/>
      <c r="K125" s="405" t="n"/>
      <c r="L125" s="405" t="n"/>
      <c r="M125" s="405" t="n"/>
      <c r="N125" s="405" t="n"/>
      <c r="O125" s="405" t="n"/>
      <c r="P125" s="405" t="n"/>
      <c r="Q125" s="405" t="n"/>
      <c r="R125" s="405" t="n"/>
      <c r="S125" s="405" t="n"/>
      <c r="T125" s="405" t="n"/>
      <c r="U125" s="405" t="n"/>
    </row>
    <row r="126">
      <c r="A126" s="405" t="n"/>
      <c r="B126" s="405" t="n"/>
      <c r="C126" s="405" t="n"/>
      <c r="D126" s="405" t="n"/>
      <c r="E126" s="405" t="n"/>
      <c r="F126" s="405" t="n"/>
      <c r="G126" s="405" t="n"/>
      <c r="H126" s="405" t="n"/>
      <c r="I126" s="405" t="n"/>
      <c r="J126" s="405" t="n"/>
      <c r="K126" s="405" t="n"/>
      <c r="L126" s="405" t="n"/>
      <c r="M126" s="405" t="n"/>
      <c r="N126" s="405" t="n"/>
      <c r="O126" s="405" t="n"/>
      <c r="P126" s="405" t="n"/>
      <c r="Q126" s="405" t="n"/>
      <c r="R126" s="405" t="n"/>
      <c r="S126" s="405" t="n"/>
      <c r="T126" s="405" t="n"/>
      <c r="U126" s="405" t="n"/>
    </row>
    <row r="127">
      <c r="A127" s="405" t="n"/>
      <c r="B127" s="405" t="n"/>
      <c r="C127" s="405" t="n"/>
      <c r="D127" s="405" t="n"/>
      <c r="E127" s="405" t="n"/>
      <c r="F127" s="405" t="n"/>
      <c r="G127" s="405" t="n"/>
      <c r="H127" s="405" t="n"/>
      <c r="I127" s="405" t="n"/>
      <c r="J127" s="405" t="n"/>
      <c r="K127" s="405" t="n"/>
      <c r="L127" s="405" t="n"/>
      <c r="M127" s="405" t="n"/>
      <c r="N127" s="405" t="n"/>
      <c r="O127" s="405" t="n"/>
      <c r="P127" s="405" t="n"/>
      <c r="Q127" s="405" t="n"/>
      <c r="R127" s="405" t="n"/>
      <c r="S127" s="405" t="n"/>
      <c r="T127" s="405" t="n"/>
      <c r="U127" s="405" t="n"/>
    </row>
    <row r="128">
      <c r="A128" s="405" t="n"/>
      <c r="B128" s="405" t="n"/>
      <c r="C128" s="405" t="n"/>
      <c r="D128" s="405" t="n"/>
      <c r="E128" s="405" t="n"/>
      <c r="F128" s="405" t="n"/>
      <c r="G128" s="405" t="n"/>
      <c r="H128" s="405" t="n"/>
      <c r="I128" s="405" t="n"/>
      <c r="J128" s="405" t="n"/>
      <c r="K128" s="405" t="n"/>
      <c r="L128" s="405" t="n"/>
      <c r="M128" s="405" t="n"/>
      <c r="N128" s="405" t="n"/>
      <c r="O128" s="405" t="n"/>
      <c r="P128" s="405" t="n"/>
      <c r="Q128" s="405" t="n"/>
      <c r="R128" s="405" t="n"/>
      <c r="S128" s="405" t="n"/>
      <c r="T128" s="405" t="n"/>
      <c r="U128" s="405" t="n"/>
    </row>
    <row r="129">
      <c r="A129" s="405" t="n"/>
      <c r="B129" s="405" t="n"/>
      <c r="C129" s="405" t="n"/>
      <c r="D129" s="405" t="n"/>
      <c r="E129" s="405" t="n"/>
      <c r="F129" s="405" t="n"/>
      <c r="G129" s="405" t="n"/>
      <c r="H129" s="405" t="n"/>
      <c r="I129" s="405" t="n"/>
      <c r="J129" s="405" t="n"/>
      <c r="K129" s="405" t="n"/>
      <c r="L129" s="405" t="n"/>
      <c r="M129" s="405" t="n"/>
      <c r="N129" s="405" t="n"/>
      <c r="O129" s="405" t="n"/>
      <c r="P129" s="405" t="n"/>
      <c r="Q129" s="405" t="n"/>
      <c r="R129" s="405" t="n"/>
      <c r="S129" s="405" t="n"/>
      <c r="T129" s="405" t="n"/>
      <c r="U129" s="405" t="n"/>
    </row>
    <row r="130">
      <c r="A130" s="405" t="n"/>
      <c r="B130" s="405" t="n"/>
      <c r="C130" s="405" t="n"/>
      <c r="D130" s="405" t="n"/>
      <c r="E130" s="405" t="n"/>
      <c r="F130" s="405" t="n"/>
      <c r="G130" s="405" t="n"/>
      <c r="H130" s="405" t="n"/>
      <c r="I130" s="405" t="n"/>
      <c r="J130" s="405" t="n"/>
      <c r="K130" s="405" t="n"/>
      <c r="L130" s="405" t="n"/>
      <c r="M130" s="405" t="n"/>
      <c r="N130" s="405" t="n"/>
      <c r="O130" s="405" t="n"/>
      <c r="P130" s="405" t="n"/>
      <c r="Q130" s="405" t="n"/>
      <c r="R130" s="405" t="n"/>
      <c r="S130" s="405" t="n"/>
      <c r="T130" s="405" t="n"/>
      <c r="U130" s="405" t="n"/>
    </row>
    <row r="131">
      <c r="A131" s="405" t="n"/>
      <c r="B131" s="405" t="n"/>
      <c r="C131" s="405" t="n"/>
      <c r="D131" s="405" t="n"/>
      <c r="E131" s="405" t="n"/>
      <c r="F131" s="405" t="n"/>
      <c r="G131" s="405" t="n"/>
      <c r="H131" s="405" t="n"/>
      <c r="I131" s="405" t="n"/>
      <c r="J131" s="405" t="n"/>
      <c r="K131" s="405" t="n"/>
      <c r="L131" s="405" t="n"/>
      <c r="M131" s="405" t="n"/>
      <c r="N131" s="405" t="n"/>
      <c r="O131" s="405" t="n"/>
      <c r="P131" s="405" t="n"/>
      <c r="Q131" s="405" t="n"/>
      <c r="R131" s="405" t="n"/>
      <c r="S131" s="405" t="n"/>
      <c r="T131" s="405" t="n"/>
      <c r="U131" s="405" t="n"/>
    </row>
    <row r="132">
      <c r="A132" s="405" t="n"/>
      <c r="B132" s="405" t="n"/>
      <c r="C132" s="405" t="n"/>
      <c r="D132" s="405" t="n"/>
      <c r="E132" s="405" t="n"/>
      <c r="F132" s="405" t="n"/>
      <c r="G132" s="405" t="n"/>
      <c r="H132" s="405" t="n"/>
      <c r="I132" s="405" t="n"/>
      <c r="J132" s="405" t="n"/>
      <c r="K132" s="405" t="n"/>
      <c r="L132" s="405" t="n"/>
      <c r="M132" s="405" t="n"/>
      <c r="N132" s="405" t="n"/>
      <c r="O132" s="405" t="n"/>
      <c r="P132" s="405" t="n"/>
      <c r="Q132" s="405" t="n"/>
      <c r="R132" s="405" t="n"/>
      <c r="S132" s="405" t="n"/>
      <c r="T132" s="405" t="n"/>
      <c r="U132" s="405" t="n"/>
    </row>
    <row r="133">
      <c r="A133" s="405" t="n"/>
      <c r="B133" s="405" t="n"/>
      <c r="C133" s="405" t="n"/>
      <c r="D133" s="405" t="n"/>
      <c r="E133" s="405" t="n"/>
      <c r="F133" s="405" t="n"/>
      <c r="G133" s="405" t="n"/>
      <c r="H133" s="405" t="n"/>
      <c r="I133" s="405" t="n"/>
      <c r="J133" s="405" t="n"/>
      <c r="K133" s="405" t="n"/>
      <c r="L133" s="405" t="n"/>
      <c r="M133" s="405" t="n"/>
      <c r="N133" s="405" t="n"/>
      <c r="O133" s="405" t="n"/>
      <c r="P133" s="405" t="n"/>
      <c r="Q133" s="405" t="n"/>
      <c r="R133" s="405" t="n"/>
      <c r="S133" s="405" t="n"/>
      <c r="T133" s="405" t="n"/>
      <c r="U133" s="405" t="n"/>
    </row>
    <row r="134">
      <c r="A134" s="405" t="n"/>
      <c r="B134" s="405" t="n"/>
      <c r="C134" s="405" t="n"/>
      <c r="D134" s="405" t="n"/>
      <c r="E134" s="405" t="n"/>
      <c r="F134" s="405" t="n"/>
      <c r="G134" s="405" t="n"/>
      <c r="H134" s="405" t="n"/>
      <c r="I134" s="405" t="n"/>
      <c r="J134" s="405" t="n"/>
      <c r="K134" s="405" t="n"/>
      <c r="L134" s="405" t="n"/>
      <c r="M134" s="405" t="n"/>
      <c r="N134" s="405" t="n"/>
      <c r="O134" s="405" t="n"/>
      <c r="P134" s="405" t="n"/>
      <c r="Q134" s="405" t="n"/>
      <c r="R134" s="405" t="n"/>
      <c r="S134" s="405" t="n"/>
      <c r="T134" s="405" t="n"/>
      <c r="U134" s="405" t="n"/>
    </row>
    <row r="135">
      <c r="A135" s="405" t="n"/>
      <c r="B135" s="405" t="n"/>
      <c r="C135" s="405" t="n"/>
      <c r="D135" s="405" t="n"/>
      <c r="E135" s="405" t="n"/>
      <c r="F135" s="405" t="n"/>
      <c r="G135" s="405" t="n"/>
      <c r="H135" s="405" t="n"/>
      <c r="I135" s="405" t="n"/>
      <c r="J135" s="405" t="n"/>
      <c r="K135" s="405" t="n"/>
      <c r="L135" s="405" t="n"/>
      <c r="M135" s="405" t="n"/>
      <c r="N135" s="405" t="n"/>
      <c r="O135" s="405" t="n"/>
      <c r="P135" s="405" t="n"/>
      <c r="Q135" s="405" t="n"/>
      <c r="R135" s="405" t="n"/>
      <c r="S135" s="405" t="n"/>
      <c r="T135" s="405" t="n"/>
      <c r="U135" s="405" t="n"/>
    </row>
    <row r="136">
      <c r="A136" s="405" t="n"/>
      <c r="B136" s="405" t="n"/>
      <c r="C136" s="405" t="n"/>
      <c r="D136" s="405" t="n"/>
      <c r="E136" s="405" t="n"/>
      <c r="F136" s="405" t="n"/>
      <c r="G136" s="405" t="n"/>
      <c r="H136" s="405" t="n"/>
      <c r="I136" s="405" t="n"/>
      <c r="J136" s="405" t="n"/>
      <c r="K136" s="405" t="n"/>
      <c r="L136" s="405" t="n"/>
      <c r="M136" s="405" t="n"/>
      <c r="N136" s="405" t="n"/>
      <c r="O136" s="405" t="n"/>
      <c r="P136" s="405" t="n"/>
      <c r="Q136" s="405" t="n"/>
      <c r="R136" s="405" t="n"/>
      <c r="S136" s="405" t="n"/>
      <c r="T136" s="405" t="n"/>
      <c r="U136" s="405" t="n"/>
    </row>
    <row r="137">
      <c r="A137" s="405" t="n"/>
      <c r="B137" s="405" t="n"/>
      <c r="C137" s="405" t="n"/>
      <c r="D137" s="405" t="n"/>
      <c r="E137" s="405" t="n"/>
      <c r="F137" s="405" t="n"/>
      <c r="G137" s="405" t="n"/>
      <c r="H137" s="405" t="n"/>
      <c r="I137" s="405" t="n"/>
      <c r="J137" s="405" t="n"/>
      <c r="K137" s="405" t="n"/>
      <c r="L137" s="405" t="n"/>
      <c r="M137" s="405" t="n"/>
      <c r="N137" s="405" t="n"/>
      <c r="O137" s="405" t="n"/>
      <c r="P137" s="405" t="n"/>
      <c r="Q137" s="405" t="n"/>
      <c r="R137" s="405" t="n"/>
      <c r="S137" s="405" t="n"/>
      <c r="T137" s="405" t="n"/>
      <c r="U137" s="405" t="n"/>
    </row>
    <row r="138">
      <c r="A138" s="405" t="n"/>
      <c r="B138" s="405" t="n"/>
      <c r="C138" s="405" t="n"/>
      <c r="D138" s="405" t="n"/>
      <c r="E138" s="405" t="n"/>
      <c r="F138" s="405" t="n"/>
      <c r="G138" s="405" t="n"/>
      <c r="H138" s="405" t="n"/>
      <c r="I138" s="405" t="n"/>
      <c r="J138" s="405" t="n"/>
      <c r="K138" s="405" t="n"/>
      <c r="L138" s="405" t="n"/>
      <c r="M138" s="405" t="n"/>
      <c r="N138" s="405" t="n"/>
      <c r="O138" s="405" t="n"/>
      <c r="P138" s="405" t="n"/>
      <c r="Q138" s="405" t="n"/>
      <c r="R138" s="405" t="n"/>
      <c r="S138" s="405" t="n"/>
      <c r="T138" s="405" t="n"/>
      <c r="U138" s="405" t="n"/>
    </row>
    <row r="139">
      <c r="A139" s="405" t="n"/>
      <c r="B139" s="405" t="n"/>
      <c r="C139" s="405" t="n"/>
      <c r="D139" s="405" t="n"/>
      <c r="E139" s="405" t="n"/>
      <c r="F139" s="405" t="n"/>
      <c r="G139" s="405" t="n"/>
      <c r="H139" s="405" t="n"/>
      <c r="I139" s="405" t="n"/>
      <c r="J139" s="405" t="n"/>
      <c r="K139" s="405" t="n"/>
      <c r="L139" s="405" t="n"/>
      <c r="M139" s="405" t="n"/>
      <c r="N139" s="405" t="n"/>
      <c r="O139" s="405" t="n"/>
      <c r="P139" s="405" t="n"/>
      <c r="Q139" s="405" t="n"/>
      <c r="R139" s="405" t="n"/>
      <c r="S139" s="405" t="n"/>
      <c r="T139" s="405" t="n"/>
      <c r="U139" s="405" t="n"/>
    </row>
    <row r="140">
      <c r="A140" s="405" t="n"/>
      <c r="B140" s="405" t="n"/>
      <c r="C140" s="405" t="n"/>
      <c r="D140" s="405" t="n"/>
      <c r="E140" s="405" t="n"/>
      <c r="F140" s="405" t="n"/>
      <c r="G140" s="405" t="n"/>
      <c r="H140" s="405" t="n"/>
      <c r="I140" s="405" t="n"/>
      <c r="J140" s="405" t="n"/>
      <c r="K140" s="405" t="n"/>
      <c r="L140" s="405" t="n"/>
      <c r="M140" s="405" t="n"/>
      <c r="N140" s="405" t="n"/>
      <c r="O140" s="405" t="n"/>
      <c r="P140" s="405" t="n"/>
      <c r="Q140" s="405" t="n"/>
      <c r="R140" s="405" t="n"/>
      <c r="S140" s="405" t="n"/>
      <c r="T140" s="405" t="n"/>
      <c r="U140" s="405" t="n"/>
    </row>
    <row r="141">
      <c r="A141" s="405" t="n"/>
      <c r="B141" s="405" t="n"/>
      <c r="C141" s="405" t="n"/>
      <c r="D141" s="405" t="n"/>
      <c r="E141" s="405" t="n"/>
      <c r="F141" s="405" t="n"/>
      <c r="G141" s="405" t="n"/>
      <c r="H141" s="405" t="n"/>
      <c r="I141" s="405" t="n"/>
      <c r="J141" s="405" t="n"/>
      <c r="K141" s="405" t="n"/>
      <c r="L141" s="405" t="n"/>
      <c r="M141" s="405" t="n"/>
      <c r="N141" s="405" t="n"/>
      <c r="O141" s="405" t="n"/>
      <c r="P141" s="405" t="n"/>
      <c r="Q141" s="405" t="n"/>
      <c r="R141" s="405" t="n"/>
      <c r="S141" s="405" t="n"/>
      <c r="T141" s="405" t="n"/>
      <c r="U141" s="405" t="n"/>
    </row>
    <row r="142">
      <c r="A142" s="405" t="n"/>
      <c r="B142" s="405" t="n"/>
      <c r="C142" s="405" t="n"/>
      <c r="D142" s="405" t="n"/>
      <c r="E142" s="405" t="n"/>
      <c r="F142" s="405" t="n"/>
      <c r="G142" s="405" t="n"/>
      <c r="H142" s="405" t="n"/>
      <c r="I142" s="405" t="n"/>
      <c r="J142" s="405" t="n"/>
      <c r="K142" s="405" t="n"/>
      <c r="L142" s="405" t="n"/>
      <c r="M142" s="405" t="n"/>
      <c r="N142" s="405" t="n"/>
      <c r="O142" s="405" t="n"/>
      <c r="P142" s="405" t="n"/>
      <c r="Q142" s="405" t="n"/>
      <c r="R142" s="405" t="n"/>
      <c r="S142" s="405" t="n"/>
      <c r="T142" s="405" t="n"/>
      <c r="U142" s="405" t="n"/>
    </row>
    <row r="143">
      <c r="A143" s="405" t="n"/>
      <c r="B143" s="405" t="n"/>
      <c r="C143" s="405" t="n"/>
      <c r="D143" s="405" t="n"/>
      <c r="E143" s="405" t="n"/>
      <c r="F143" s="405" t="n"/>
      <c r="G143" s="405" t="n"/>
      <c r="H143" s="405" t="n"/>
      <c r="I143" s="405" t="n"/>
      <c r="J143" s="405" t="n"/>
      <c r="K143" s="405" t="n"/>
      <c r="L143" s="405" t="n"/>
      <c r="M143" s="405" t="n"/>
      <c r="N143" s="405" t="n"/>
      <c r="O143" s="405" t="n"/>
      <c r="P143" s="405" t="n"/>
      <c r="Q143" s="405" t="n"/>
      <c r="R143" s="405" t="n"/>
      <c r="S143" s="405" t="n"/>
      <c r="T143" s="405" t="n"/>
      <c r="U143" s="405" t="n"/>
    </row>
    <row r="144">
      <c r="A144" s="405" t="n"/>
      <c r="B144" s="405" t="n"/>
      <c r="C144" s="405" t="n"/>
      <c r="D144" s="405" t="n"/>
      <c r="E144" s="405" t="n"/>
      <c r="F144" s="405" t="n"/>
      <c r="G144" s="405" t="n"/>
      <c r="H144" s="405" t="n"/>
      <c r="I144" s="405" t="n"/>
      <c r="J144" s="405" t="n"/>
      <c r="K144" s="405" t="n"/>
      <c r="L144" s="405" t="n"/>
      <c r="M144" s="405" t="n"/>
      <c r="N144" s="405" t="n"/>
      <c r="O144" s="405" t="n"/>
      <c r="P144" s="405" t="n"/>
      <c r="Q144" s="405" t="n"/>
      <c r="R144" s="405" t="n"/>
      <c r="S144" s="405" t="n"/>
      <c r="T144" s="405" t="n"/>
      <c r="U144" s="405" t="n"/>
    </row>
    <row r="145">
      <c r="A145" s="405" t="n"/>
      <c r="B145" s="405" t="n"/>
      <c r="C145" s="405" t="n"/>
      <c r="D145" s="405" t="n"/>
      <c r="E145" s="405" t="n"/>
      <c r="F145" s="405" t="n"/>
      <c r="G145" s="405" t="n"/>
      <c r="H145" s="405" t="n"/>
      <c r="I145" s="405" t="n"/>
      <c r="J145" s="405" t="n"/>
      <c r="K145" s="405" t="n"/>
      <c r="L145" s="405" t="n"/>
      <c r="M145" s="405" t="n"/>
      <c r="N145" s="405" t="n"/>
      <c r="O145" s="405" t="n"/>
      <c r="P145" s="405" t="n"/>
      <c r="Q145" s="405" t="n"/>
      <c r="R145" s="405" t="n"/>
      <c r="S145" s="405" t="n"/>
      <c r="T145" s="405" t="n"/>
      <c r="U145" s="405" t="n"/>
    </row>
    <row r="146">
      <c r="A146" s="405" t="n"/>
      <c r="B146" s="405" t="n"/>
      <c r="C146" s="405" t="n"/>
      <c r="D146" s="405" t="n"/>
      <c r="E146" s="405" t="n"/>
      <c r="F146" s="405" t="n"/>
      <c r="G146" s="405" t="n"/>
      <c r="H146" s="405" t="n"/>
      <c r="I146" s="405" t="n"/>
      <c r="J146" s="405" t="n"/>
      <c r="K146" s="405" t="n"/>
      <c r="L146" s="405" t="n"/>
      <c r="M146" s="405" t="n"/>
      <c r="N146" s="405" t="n"/>
      <c r="O146" s="405" t="n"/>
      <c r="P146" s="405" t="n"/>
      <c r="Q146" s="405" t="n"/>
      <c r="R146" s="405" t="n"/>
      <c r="S146" s="405" t="n"/>
      <c r="T146" s="405" t="n"/>
      <c r="U146" s="405" t="n"/>
    </row>
    <row r="147">
      <c r="A147" s="405" t="n"/>
      <c r="B147" s="405" t="n"/>
      <c r="C147" s="405" t="n"/>
      <c r="D147" s="405" t="n"/>
      <c r="E147" s="405" t="n"/>
      <c r="F147" s="405" t="n"/>
      <c r="G147" s="405" t="n"/>
      <c r="H147" s="405" t="n"/>
      <c r="I147" s="405" t="n"/>
      <c r="J147" s="405" t="n"/>
      <c r="K147" s="405" t="n"/>
      <c r="L147" s="405" t="n"/>
      <c r="M147" s="405" t="n"/>
      <c r="N147" s="405" t="n"/>
      <c r="O147" s="405" t="n"/>
      <c r="P147" s="405" t="n"/>
      <c r="Q147" s="405" t="n"/>
      <c r="R147" s="405" t="n"/>
      <c r="S147" s="405" t="n"/>
      <c r="T147" s="405" t="n"/>
      <c r="U147" s="405" t="n"/>
    </row>
    <row r="148">
      <c r="A148" s="405" t="n"/>
      <c r="B148" s="405" t="n"/>
      <c r="C148" s="405" t="n"/>
      <c r="D148" s="405" t="n"/>
      <c r="E148" s="405" t="n"/>
      <c r="F148" s="405" t="n"/>
      <c r="G148" s="405" t="n"/>
      <c r="H148" s="405" t="n"/>
      <c r="I148" s="405" t="n"/>
      <c r="J148" s="405" t="n"/>
      <c r="K148" s="405" t="n"/>
      <c r="L148" s="405" t="n"/>
      <c r="M148" s="405" t="n"/>
      <c r="N148" s="405" t="n"/>
      <c r="O148" s="405" t="n"/>
      <c r="P148" s="405" t="n"/>
      <c r="Q148" s="405" t="n"/>
      <c r="R148" s="405" t="n"/>
      <c r="S148" s="405" t="n"/>
      <c r="T148" s="405" t="n"/>
      <c r="U148" s="405" t="n"/>
    </row>
    <row r="149">
      <c r="A149" s="405" t="n"/>
      <c r="B149" s="405" t="n"/>
      <c r="C149" s="405" t="n"/>
      <c r="D149" s="405" t="n"/>
      <c r="E149" s="405" t="n"/>
      <c r="F149" s="405" t="n"/>
      <c r="G149" s="405" t="n"/>
      <c r="H149" s="405" t="n"/>
      <c r="I149" s="405" t="n"/>
      <c r="J149" s="405" t="n"/>
      <c r="K149" s="405" t="n"/>
      <c r="L149" s="405" t="n"/>
      <c r="M149" s="405" t="n"/>
      <c r="N149" s="405" t="n"/>
      <c r="O149" s="405" t="n"/>
      <c r="P149" s="405" t="n"/>
      <c r="Q149" s="405" t="n"/>
      <c r="R149" s="405" t="n"/>
      <c r="S149" s="405" t="n"/>
      <c r="T149" s="405" t="n"/>
      <c r="U149" s="405" t="n"/>
    </row>
    <row r="150">
      <c r="A150" s="405" t="n"/>
      <c r="B150" s="405" t="n"/>
      <c r="C150" s="405" t="n"/>
      <c r="D150" s="405" t="n"/>
      <c r="E150" s="405" t="n"/>
      <c r="F150" s="405" t="n"/>
      <c r="G150" s="405" t="n"/>
      <c r="H150" s="405" t="n"/>
      <c r="I150" s="405" t="n"/>
      <c r="J150" s="405" t="n"/>
      <c r="K150" s="405" t="n"/>
      <c r="L150" s="405" t="n"/>
      <c r="M150" s="405" t="n"/>
      <c r="N150" s="405" t="n"/>
      <c r="O150" s="405" t="n"/>
      <c r="P150" s="405" t="n"/>
      <c r="Q150" s="405" t="n"/>
      <c r="R150" s="405" t="n"/>
      <c r="S150" s="405" t="n"/>
      <c r="T150" s="405" t="n"/>
      <c r="U150" s="405" t="n"/>
    </row>
    <row r="151">
      <c r="A151" s="405" t="n"/>
      <c r="B151" s="405" t="n"/>
      <c r="C151" s="405" t="n"/>
      <c r="D151" s="405" t="n"/>
      <c r="E151" s="405" t="n"/>
      <c r="F151" s="405" t="n"/>
      <c r="G151" s="405" t="n"/>
      <c r="H151" s="405" t="n"/>
      <c r="I151" s="405" t="n"/>
      <c r="J151" s="405" t="n"/>
      <c r="K151" s="405" t="n"/>
      <c r="L151" s="405" t="n"/>
      <c r="M151" s="405" t="n"/>
      <c r="N151" s="405" t="n"/>
      <c r="O151" s="405" t="n"/>
      <c r="P151" s="405" t="n"/>
      <c r="Q151" s="405" t="n"/>
      <c r="R151" s="405" t="n"/>
      <c r="S151" s="405" t="n"/>
      <c r="T151" s="405" t="n"/>
      <c r="U151" s="405" t="n"/>
    </row>
    <row r="152">
      <c r="A152" s="405" t="n"/>
      <c r="B152" s="405" t="n"/>
      <c r="C152" s="405" t="n"/>
      <c r="D152" s="405" t="n"/>
      <c r="E152" s="405" t="n"/>
      <c r="F152" s="405" t="n"/>
      <c r="G152" s="405" t="n"/>
      <c r="H152" s="405" t="n"/>
      <c r="I152" s="405" t="n"/>
      <c r="J152" s="405" t="n"/>
      <c r="K152" s="405" t="n"/>
      <c r="L152" s="405" t="n"/>
      <c r="M152" s="405" t="n"/>
      <c r="N152" s="405" t="n"/>
      <c r="O152" s="405" t="n"/>
      <c r="P152" s="405" t="n"/>
      <c r="Q152" s="405" t="n"/>
      <c r="R152" s="405" t="n"/>
      <c r="S152" s="405" t="n"/>
      <c r="T152" s="405" t="n"/>
      <c r="U152" s="405" t="n"/>
    </row>
    <row r="153">
      <c r="A153" s="405" t="n"/>
      <c r="B153" s="405" t="n"/>
      <c r="C153" s="405" t="n"/>
      <c r="D153" s="405" t="n"/>
      <c r="E153" s="405" t="n"/>
      <c r="F153" s="405" t="n"/>
      <c r="G153" s="405" t="n"/>
      <c r="H153" s="405" t="n"/>
      <c r="I153" s="405" t="n"/>
      <c r="J153" s="405" t="n"/>
      <c r="K153" s="405" t="n"/>
      <c r="L153" s="405" t="n"/>
      <c r="M153" s="405" t="n"/>
      <c r="N153" s="405" t="n"/>
      <c r="O153" s="405" t="n"/>
      <c r="P153" s="405" t="n"/>
      <c r="Q153" s="405" t="n"/>
      <c r="R153" s="405" t="n"/>
      <c r="S153" s="405" t="n"/>
      <c r="T153" s="405" t="n"/>
      <c r="U153" s="405" t="n"/>
    </row>
    <row r="154">
      <c r="A154" s="405" t="n"/>
      <c r="B154" s="405" t="n"/>
      <c r="C154" s="405" t="n"/>
      <c r="D154" s="405" t="n"/>
      <c r="E154" s="405" t="n"/>
      <c r="F154" s="405" t="n"/>
      <c r="G154" s="405" t="n"/>
      <c r="H154" s="405" t="n"/>
      <c r="I154" s="405" t="n"/>
      <c r="J154" s="405" t="n"/>
      <c r="K154" s="405" t="n"/>
      <c r="L154" s="405" t="n"/>
      <c r="M154" s="405" t="n"/>
      <c r="N154" s="405" t="n"/>
      <c r="O154" s="405" t="n"/>
      <c r="P154" s="405" t="n"/>
      <c r="Q154" s="405" t="n"/>
      <c r="R154" s="405" t="n"/>
      <c r="S154" s="405" t="n"/>
      <c r="T154" s="405" t="n"/>
      <c r="U154" s="405" t="n"/>
    </row>
    <row r="155">
      <c r="A155" s="405" t="n"/>
      <c r="B155" s="405" t="n"/>
      <c r="C155" s="405" t="n"/>
      <c r="D155" s="405" t="n"/>
      <c r="E155" s="405" t="n"/>
      <c r="F155" s="405" t="n"/>
      <c r="G155" s="405" t="n"/>
      <c r="H155" s="405" t="n"/>
      <c r="I155" s="405" t="n"/>
      <c r="J155" s="405" t="n"/>
      <c r="K155" s="405" t="n"/>
      <c r="L155" s="405" t="n"/>
      <c r="M155" s="405" t="n"/>
      <c r="N155" s="405" t="n"/>
      <c r="O155" s="405" t="n"/>
      <c r="P155" s="405" t="n"/>
      <c r="Q155" s="405" t="n"/>
      <c r="R155" s="405" t="n"/>
      <c r="S155" s="405" t="n"/>
      <c r="T155" s="405" t="n"/>
      <c r="U155" s="405" t="n"/>
    </row>
    <row r="156">
      <c r="A156" s="405" t="n"/>
      <c r="B156" s="405" t="n"/>
      <c r="C156" s="405" t="n"/>
      <c r="D156" s="405" t="n"/>
      <c r="E156" s="405" t="n"/>
      <c r="F156" s="405" t="n"/>
      <c r="G156" s="405" t="n"/>
      <c r="H156" s="405" t="n"/>
      <c r="I156" s="405" t="n"/>
      <c r="J156" s="405" t="n"/>
      <c r="K156" s="405" t="n"/>
      <c r="L156" s="405" t="n"/>
      <c r="M156" s="405" t="n"/>
      <c r="N156" s="405" t="n"/>
      <c r="O156" s="405" t="n"/>
      <c r="P156" s="405" t="n"/>
      <c r="Q156" s="405" t="n"/>
      <c r="R156" s="405" t="n"/>
      <c r="S156" s="405" t="n"/>
      <c r="T156" s="405" t="n"/>
      <c r="U156" s="405" t="n"/>
    </row>
    <row r="157">
      <c r="A157" s="405" t="n"/>
      <c r="B157" s="405" t="n"/>
      <c r="C157" s="405" t="n"/>
      <c r="D157" s="405" t="n"/>
      <c r="E157" s="405" t="n"/>
      <c r="F157" s="405" t="n"/>
      <c r="G157" s="405" t="n"/>
      <c r="H157" s="405" t="n"/>
      <c r="I157" s="405" t="n"/>
      <c r="J157" s="405" t="n"/>
      <c r="K157" s="405" t="n"/>
      <c r="L157" s="405" t="n"/>
      <c r="M157" s="405" t="n"/>
      <c r="N157" s="405" t="n"/>
      <c r="O157" s="405" t="n"/>
      <c r="P157" s="405" t="n"/>
      <c r="Q157" s="405" t="n"/>
      <c r="R157" s="405" t="n"/>
      <c r="S157" s="405" t="n"/>
      <c r="T157" s="405" t="n"/>
      <c r="U157" s="405" t="n"/>
    </row>
    <row r="158">
      <c r="A158" s="405" t="n"/>
      <c r="B158" s="405" t="n"/>
      <c r="C158" s="405" t="n"/>
      <c r="D158" s="405" t="n"/>
      <c r="E158" s="405" t="n"/>
      <c r="F158" s="405" t="n"/>
      <c r="G158" s="405" t="n"/>
      <c r="H158" s="405" t="n"/>
      <c r="I158" s="405" t="n"/>
      <c r="J158" s="405" t="n"/>
      <c r="K158" s="405" t="n"/>
      <c r="L158" s="405" t="n"/>
      <c r="M158" s="405" t="n"/>
      <c r="N158" s="405" t="n"/>
      <c r="O158" s="405" t="n"/>
      <c r="P158" s="405" t="n"/>
      <c r="Q158" s="405" t="n"/>
      <c r="R158" s="405" t="n"/>
      <c r="S158" s="405" t="n"/>
      <c r="T158" s="405" t="n"/>
      <c r="U158" s="405" t="n"/>
    </row>
    <row r="159">
      <c r="A159" s="405" t="n"/>
      <c r="B159" s="405" t="n"/>
      <c r="C159" s="405" t="n"/>
      <c r="D159" s="405" t="n"/>
      <c r="E159" s="405" t="n"/>
      <c r="F159" s="405" t="n"/>
      <c r="G159" s="405" t="n"/>
      <c r="H159" s="405" t="n"/>
      <c r="I159" s="405" t="n"/>
      <c r="J159" s="405" t="n"/>
      <c r="K159" s="405" t="n"/>
      <c r="L159" s="405" t="n"/>
      <c r="M159" s="405" t="n"/>
      <c r="N159" s="405" t="n"/>
      <c r="O159" s="405" t="n"/>
      <c r="P159" s="405" t="n"/>
      <c r="Q159" s="405" t="n"/>
      <c r="R159" s="405" t="n"/>
      <c r="S159" s="405" t="n"/>
      <c r="T159" s="405" t="n"/>
      <c r="U159" s="405" t="n"/>
    </row>
    <row r="160">
      <c r="A160" s="405" t="n"/>
      <c r="B160" s="405" t="n"/>
      <c r="C160" s="405" t="n"/>
      <c r="D160" s="405" t="n"/>
      <c r="E160" s="405" t="n"/>
      <c r="F160" s="405" t="n"/>
      <c r="G160" s="405" t="n"/>
      <c r="H160" s="405" t="n"/>
      <c r="I160" s="405" t="n"/>
      <c r="J160" s="405" t="n"/>
      <c r="K160" s="405" t="n"/>
      <c r="L160" s="405" t="n"/>
      <c r="M160" s="405" t="n"/>
      <c r="N160" s="405" t="n"/>
      <c r="O160" s="405" t="n"/>
      <c r="P160" s="405" t="n"/>
      <c r="Q160" s="405" t="n"/>
      <c r="R160" s="405" t="n"/>
      <c r="S160" s="405" t="n"/>
      <c r="T160" s="405" t="n"/>
      <c r="U160" s="405" t="n"/>
    </row>
    <row r="161">
      <c r="A161" s="405" t="n"/>
      <c r="B161" s="405" t="n"/>
      <c r="C161" s="405" t="n"/>
      <c r="D161" s="405" t="n"/>
      <c r="E161" s="405" t="n"/>
      <c r="F161" s="405" t="n"/>
      <c r="G161" s="405" t="n"/>
      <c r="H161" s="405" t="n"/>
      <c r="I161" s="405" t="n"/>
      <c r="J161" s="405" t="n"/>
      <c r="K161" s="405" t="n"/>
      <c r="L161" s="405" t="n"/>
      <c r="M161" s="405" t="n"/>
      <c r="N161" s="405" t="n"/>
      <c r="O161" s="405" t="n"/>
      <c r="P161" s="405" t="n"/>
      <c r="Q161" s="405" t="n"/>
      <c r="R161" s="405" t="n"/>
      <c r="S161" s="405" t="n"/>
      <c r="T161" s="405" t="n"/>
      <c r="U161" s="405" t="n"/>
    </row>
    <row r="162">
      <c r="A162" s="405" t="n"/>
      <c r="B162" s="405" t="n"/>
      <c r="C162" s="405" t="n"/>
      <c r="D162" s="405" t="n"/>
      <c r="E162" s="405" t="n"/>
      <c r="F162" s="405" t="n"/>
      <c r="G162" s="405" t="n"/>
      <c r="H162" s="405" t="n"/>
      <c r="I162" s="405" t="n"/>
      <c r="J162" s="405" t="n"/>
      <c r="K162" s="405" t="n"/>
      <c r="L162" s="405" t="n"/>
      <c r="M162" s="405" t="n"/>
      <c r="N162" s="405" t="n"/>
      <c r="O162" s="405" t="n"/>
      <c r="P162" s="405" t="n"/>
      <c r="Q162" s="405" t="n"/>
      <c r="R162" s="405" t="n"/>
      <c r="S162" s="405" t="n"/>
      <c r="T162" s="405" t="n"/>
      <c r="U162" s="405" t="n"/>
    </row>
    <row r="163">
      <c r="A163" s="405" t="n"/>
      <c r="B163" s="405" t="n"/>
      <c r="C163" s="405" t="n"/>
      <c r="D163" s="405" t="n"/>
      <c r="E163" s="405" t="n"/>
      <c r="F163" s="405" t="n"/>
      <c r="G163" s="405" t="n"/>
      <c r="H163" s="405" t="n"/>
      <c r="I163" s="405" t="n"/>
      <c r="J163" s="405" t="n"/>
      <c r="K163" s="405" t="n"/>
      <c r="L163" s="405" t="n"/>
      <c r="M163" s="405" t="n"/>
      <c r="N163" s="405" t="n"/>
      <c r="O163" s="405" t="n"/>
      <c r="P163" s="405" t="n"/>
      <c r="Q163" s="405" t="n"/>
      <c r="R163" s="405" t="n"/>
      <c r="S163" s="405" t="n"/>
      <c r="T163" s="405" t="n"/>
      <c r="U163" s="405" t="n"/>
    </row>
    <row r="164">
      <c r="A164" s="405" t="n"/>
      <c r="B164" s="405" t="n"/>
      <c r="C164" s="405" t="n"/>
      <c r="D164" s="405" t="n"/>
      <c r="E164" s="405" t="n"/>
      <c r="F164" s="405" t="n"/>
      <c r="G164" s="405" t="n"/>
      <c r="H164" s="405" t="n"/>
      <c r="I164" s="405" t="n"/>
      <c r="J164" s="405" t="n"/>
      <c r="K164" s="405" t="n"/>
      <c r="L164" s="405" t="n"/>
      <c r="M164" s="405" t="n"/>
      <c r="N164" s="405" t="n"/>
      <c r="O164" s="405" t="n"/>
      <c r="P164" s="405" t="n"/>
      <c r="Q164" s="405" t="n"/>
      <c r="R164" s="405" t="n"/>
      <c r="S164" s="405" t="n"/>
      <c r="T164" s="405" t="n"/>
      <c r="U164" s="405" t="n"/>
    </row>
    <row r="165">
      <c r="A165" s="405" t="n"/>
      <c r="B165" s="405" t="n"/>
      <c r="C165" s="405" t="n"/>
      <c r="D165" s="405" t="n"/>
      <c r="E165" s="405" t="n"/>
      <c r="F165" s="405" t="n"/>
      <c r="G165" s="405" t="n"/>
      <c r="H165" s="405" t="n"/>
      <c r="I165" s="405" t="n"/>
      <c r="J165" s="405" t="n"/>
      <c r="K165" s="405" t="n"/>
      <c r="L165" s="405" t="n"/>
      <c r="M165" s="405" t="n"/>
      <c r="N165" s="405" t="n"/>
      <c r="O165" s="405" t="n"/>
      <c r="P165" s="405" t="n"/>
      <c r="Q165" s="405" t="n"/>
      <c r="R165" s="405" t="n"/>
      <c r="S165" s="405" t="n"/>
      <c r="T165" s="405" t="n"/>
      <c r="U165" s="405" t="n"/>
    </row>
    <row r="166">
      <c r="A166" s="405" t="n"/>
      <c r="B166" s="405" t="n"/>
      <c r="C166" s="405" t="n"/>
      <c r="D166" s="405" t="n"/>
      <c r="E166" s="405" t="n"/>
      <c r="F166" s="405" t="n"/>
      <c r="G166" s="405" t="n"/>
      <c r="H166" s="405" t="n"/>
      <c r="I166" s="405" t="n"/>
      <c r="J166" s="405" t="n"/>
      <c r="K166" s="405" t="n"/>
      <c r="L166" s="405" t="n"/>
      <c r="M166" s="405" t="n"/>
      <c r="N166" s="405" t="n"/>
      <c r="O166" s="405" t="n"/>
      <c r="P166" s="405" t="n"/>
      <c r="Q166" s="405" t="n"/>
      <c r="R166" s="405" t="n"/>
      <c r="S166" s="405" t="n"/>
      <c r="T166" s="405" t="n"/>
      <c r="U166" s="405" t="n"/>
    </row>
    <row r="167">
      <c r="A167" s="405" t="n"/>
      <c r="B167" s="405" t="n"/>
      <c r="C167" s="405" t="n"/>
      <c r="D167" s="405" t="n"/>
      <c r="E167" s="405" t="n"/>
      <c r="F167" s="405" t="n"/>
      <c r="G167" s="405" t="n"/>
      <c r="H167" s="405" t="n"/>
      <c r="I167" s="405" t="n"/>
      <c r="J167" s="405" t="n"/>
      <c r="K167" s="405" t="n"/>
      <c r="L167" s="405" t="n"/>
      <c r="M167" s="405" t="n"/>
      <c r="N167" s="405" t="n"/>
      <c r="O167" s="405" t="n"/>
      <c r="P167" s="405" t="n"/>
      <c r="Q167" s="405" t="n"/>
      <c r="R167" s="405" t="n"/>
      <c r="S167" s="405" t="n"/>
      <c r="T167" s="405" t="n"/>
      <c r="U167" s="405" t="n"/>
    </row>
    <row r="168">
      <c r="A168" s="405" t="n"/>
      <c r="B168" s="405" t="n"/>
      <c r="C168" s="405" t="n"/>
      <c r="D168" s="405" t="n"/>
      <c r="E168" s="405" t="n"/>
      <c r="F168" s="405" t="n"/>
      <c r="G168" s="405" t="n"/>
      <c r="H168" s="405" t="n"/>
      <c r="I168" s="405" t="n"/>
      <c r="J168" s="405" t="n"/>
      <c r="K168" s="405" t="n"/>
      <c r="L168" s="405" t="n"/>
      <c r="M168" s="405" t="n"/>
      <c r="N168" s="405" t="n"/>
      <c r="O168" s="405" t="n"/>
      <c r="P168" s="405" t="n"/>
      <c r="Q168" s="405" t="n"/>
      <c r="R168" s="405" t="n"/>
      <c r="S168" s="405" t="n"/>
      <c r="T168" s="405" t="n"/>
      <c r="U168" s="405" t="n"/>
    </row>
    <row r="169">
      <c r="A169" s="405" t="n"/>
      <c r="B169" s="405" t="n"/>
      <c r="C169" s="405" t="n"/>
      <c r="D169" s="405" t="n"/>
      <c r="E169" s="405" t="n"/>
      <c r="F169" s="405" t="n"/>
      <c r="G169" s="405" t="n"/>
      <c r="H169" s="405" t="n"/>
      <c r="I169" s="405" t="n"/>
      <c r="J169" s="405" t="n"/>
      <c r="K169" s="405" t="n"/>
      <c r="L169" s="405" t="n"/>
      <c r="M169" s="405" t="n"/>
      <c r="N169" s="405" t="n"/>
      <c r="O169" s="405" t="n"/>
      <c r="P169" s="405" t="n"/>
      <c r="Q169" s="405" t="n"/>
      <c r="R169" s="405" t="n"/>
      <c r="S169" s="405" t="n"/>
      <c r="T169" s="405" t="n"/>
      <c r="U169" s="405" t="n"/>
    </row>
    <row r="170">
      <c r="A170" s="405" t="n"/>
      <c r="B170" s="405" t="n"/>
      <c r="C170" s="405" t="n"/>
      <c r="D170" s="405" t="n"/>
      <c r="E170" s="405" t="n"/>
      <c r="F170" s="405" t="n"/>
      <c r="G170" s="405" t="n"/>
      <c r="H170" s="405" t="n"/>
      <c r="I170" s="405" t="n"/>
      <c r="J170" s="405" t="n"/>
      <c r="K170" s="405" t="n"/>
      <c r="L170" s="405" t="n"/>
      <c r="M170" s="405" t="n"/>
      <c r="N170" s="405" t="n"/>
      <c r="O170" s="405" t="n"/>
      <c r="P170" s="405" t="n"/>
      <c r="Q170" s="405" t="n"/>
      <c r="R170" s="405" t="n"/>
      <c r="S170" s="405" t="n"/>
      <c r="T170" s="405" t="n"/>
      <c r="U170" s="405" t="n"/>
    </row>
    <row r="171">
      <c r="A171" s="405" t="n"/>
      <c r="B171" s="405" t="n"/>
      <c r="C171" s="405" t="n"/>
      <c r="D171" s="405" t="n"/>
      <c r="E171" s="405" t="n"/>
      <c r="F171" s="405" t="n"/>
      <c r="G171" s="405" t="n"/>
      <c r="H171" s="405" t="n"/>
      <c r="I171" s="405" t="n"/>
      <c r="J171" s="405" t="n"/>
      <c r="K171" s="405" t="n"/>
      <c r="L171" s="405" t="n"/>
      <c r="M171" s="405" t="n"/>
      <c r="N171" s="405" t="n"/>
      <c r="O171" s="405" t="n"/>
      <c r="P171" s="405" t="n"/>
      <c r="Q171" s="405" t="n"/>
      <c r="R171" s="405" t="n"/>
      <c r="S171" s="405" t="n"/>
      <c r="T171" s="405" t="n"/>
      <c r="U171" s="405" t="n"/>
    </row>
    <row r="172">
      <c r="A172" s="405" t="n"/>
      <c r="B172" s="405" t="n"/>
      <c r="C172" s="405" t="n"/>
      <c r="D172" s="405" t="n"/>
      <c r="E172" s="405" t="n"/>
      <c r="F172" s="405" t="n"/>
      <c r="G172" s="405" t="n"/>
      <c r="H172" s="405" t="n"/>
      <c r="I172" s="405" t="n"/>
      <c r="J172" s="405" t="n"/>
      <c r="K172" s="405" t="n"/>
      <c r="L172" s="405" t="n"/>
      <c r="M172" s="405" t="n"/>
      <c r="N172" s="405" t="n"/>
      <c r="O172" s="405" t="n"/>
      <c r="P172" s="405" t="n"/>
      <c r="Q172" s="405" t="n"/>
      <c r="R172" s="405" t="n"/>
      <c r="S172" s="405" t="n"/>
      <c r="T172" s="405" t="n"/>
      <c r="U172" s="405" t="n"/>
    </row>
    <row r="173">
      <c r="A173" s="405" t="n"/>
      <c r="B173" s="405" t="n"/>
      <c r="C173" s="405" t="n"/>
      <c r="D173" s="405" t="n"/>
      <c r="E173" s="405" t="n"/>
      <c r="F173" s="405" t="n"/>
      <c r="G173" s="405" t="n"/>
      <c r="H173" s="405" t="n"/>
      <c r="I173" s="405" t="n"/>
      <c r="J173" s="405" t="n"/>
      <c r="K173" s="405" t="n"/>
      <c r="L173" s="405" t="n"/>
      <c r="M173" s="405" t="n"/>
      <c r="N173" s="405" t="n"/>
      <c r="O173" s="405" t="n"/>
      <c r="P173" s="405" t="n"/>
      <c r="Q173" s="405" t="n"/>
      <c r="R173" s="405" t="n"/>
      <c r="S173" s="405" t="n"/>
      <c r="T173" s="405" t="n"/>
      <c r="U173" s="405" t="n"/>
    </row>
    <row r="174">
      <c r="A174" s="405" t="n"/>
      <c r="B174" s="405" t="n"/>
      <c r="C174" s="405" t="n"/>
      <c r="D174" s="405" t="n"/>
      <c r="E174" s="405" t="n"/>
      <c r="F174" s="405" t="n"/>
      <c r="G174" s="405" t="n"/>
      <c r="H174" s="405" t="n"/>
      <c r="I174" s="405" t="n"/>
      <c r="J174" s="405" t="n"/>
      <c r="K174" s="405" t="n"/>
      <c r="L174" s="405" t="n"/>
      <c r="M174" s="405" t="n"/>
      <c r="N174" s="405" t="n"/>
      <c r="O174" s="405" t="n"/>
      <c r="P174" s="405" t="n"/>
      <c r="Q174" s="405" t="n"/>
      <c r="R174" s="405" t="n"/>
      <c r="S174" s="405" t="n"/>
      <c r="T174" s="405" t="n"/>
      <c r="U174" s="405" t="n"/>
    </row>
    <row r="175">
      <c r="A175" s="405" t="n"/>
      <c r="B175" s="405" t="n"/>
      <c r="C175" s="405" t="n"/>
      <c r="D175" s="405" t="n"/>
      <c r="E175" s="405" t="n"/>
      <c r="F175" s="405" t="n"/>
      <c r="G175" s="405" t="n"/>
      <c r="H175" s="405" t="n"/>
      <c r="I175" s="405" t="n"/>
      <c r="J175" s="405" t="n"/>
      <c r="K175" s="405" t="n"/>
      <c r="L175" s="405" t="n"/>
      <c r="M175" s="405" t="n"/>
      <c r="N175" s="405" t="n"/>
      <c r="O175" s="405" t="n"/>
      <c r="P175" s="405" t="n"/>
      <c r="Q175" s="405" t="n"/>
      <c r="R175" s="405" t="n"/>
      <c r="S175" s="405" t="n"/>
      <c r="T175" s="405" t="n"/>
      <c r="U175" s="405" t="n"/>
    </row>
    <row r="176">
      <c r="A176" s="405" t="n"/>
      <c r="B176" s="405" t="n"/>
      <c r="C176" s="405" t="n"/>
      <c r="D176" s="405" t="n"/>
      <c r="E176" s="405" t="n"/>
      <c r="F176" s="405" t="n"/>
      <c r="G176" s="405" t="n"/>
      <c r="H176" s="405" t="n"/>
      <c r="I176" s="405" t="n"/>
      <c r="J176" s="405" t="n"/>
      <c r="K176" s="405" t="n"/>
      <c r="L176" s="405" t="n"/>
      <c r="M176" s="405" t="n"/>
      <c r="N176" s="405" t="n"/>
      <c r="O176" s="405" t="n"/>
      <c r="P176" s="405" t="n"/>
      <c r="Q176" s="405" t="n"/>
      <c r="R176" s="405" t="n"/>
      <c r="S176" s="405" t="n"/>
      <c r="T176" s="405" t="n"/>
      <c r="U176" s="405" t="n"/>
    </row>
    <row r="177">
      <c r="A177" s="405" t="n"/>
      <c r="B177" s="405" t="n"/>
      <c r="C177" s="405" t="n"/>
      <c r="D177" s="405" t="n"/>
      <c r="E177" s="405" t="n"/>
      <c r="F177" s="405" t="n"/>
      <c r="G177" s="405" t="n"/>
      <c r="H177" s="405" t="n"/>
      <c r="I177" s="405" t="n"/>
      <c r="J177" s="405" t="n"/>
      <c r="K177" s="405" t="n"/>
      <c r="L177" s="405" t="n"/>
      <c r="M177" s="405" t="n"/>
      <c r="N177" s="405" t="n"/>
      <c r="O177" s="405" t="n"/>
      <c r="P177" s="405" t="n"/>
      <c r="Q177" s="405" t="n"/>
      <c r="R177" s="405" t="n"/>
      <c r="S177" s="405" t="n"/>
      <c r="T177" s="405" t="n"/>
      <c r="U177" s="405" t="n"/>
    </row>
    <row r="178">
      <c r="A178" s="405" t="n"/>
      <c r="B178" s="405" t="n"/>
      <c r="C178" s="405" t="n"/>
      <c r="D178" s="405" t="n"/>
      <c r="E178" s="405" t="n"/>
      <c r="F178" s="405" t="n"/>
      <c r="G178" s="405" t="n"/>
      <c r="H178" s="405" t="n"/>
      <c r="I178" s="405" t="n"/>
      <c r="J178" s="405" t="n"/>
      <c r="K178" s="405" t="n"/>
      <c r="L178" s="405" t="n"/>
      <c r="M178" s="405" t="n"/>
      <c r="N178" s="405" t="n"/>
      <c r="O178" s="405" t="n"/>
      <c r="P178" s="405" t="n"/>
      <c r="Q178" s="405" t="n"/>
      <c r="R178" s="405" t="n"/>
      <c r="S178" s="405" t="n"/>
      <c r="T178" s="405" t="n"/>
      <c r="U178" s="405" t="n"/>
    </row>
    <row r="179">
      <c r="A179" s="405" t="n"/>
      <c r="B179" s="405" t="n"/>
      <c r="C179" s="405" t="n"/>
      <c r="D179" s="405" t="n"/>
      <c r="E179" s="405" t="n"/>
      <c r="F179" s="405" t="n"/>
      <c r="G179" s="405" t="n"/>
      <c r="H179" s="405" t="n"/>
      <c r="I179" s="405" t="n"/>
      <c r="J179" s="405" t="n"/>
      <c r="K179" s="405" t="n"/>
      <c r="L179" s="405" t="n"/>
      <c r="M179" s="405" t="n"/>
      <c r="N179" s="405" t="n"/>
      <c r="O179" s="405" t="n"/>
      <c r="P179" s="405" t="n"/>
      <c r="Q179" s="405" t="n"/>
      <c r="R179" s="405" t="n"/>
      <c r="S179" s="405" t="n"/>
      <c r="T179" s="405" t="n"/>
      <c r="U179" s="405" t="n"/>
    </row>
    <row r="180">
      <c r="A180" s="405" t="n"/>
      <c r="B180" s="405" t="n"/>
      <c r="C180" s="405" t="n"/>
      <c r="D180" s="405" t="n"/>
      <c r="E180" s="405" t="n"/>
      <c r="F180" s="405" t="n"/>
      <c r="G180" s="405" t="n"/>
      <c r="H180" s="405" t="n"/>
      <c r="I180" s="405" t="n"/>
      <c r="J180" s="405" t="n"/>
      <c r="K180" s="405" t="n"/>
      <c r="L180" s="405" t="n"/>
      <c r="M180" s="405" t="n"/>
      <c r="N180" s="405" t="n"/>
      <c r="O180" s="405" t="n"/>
      <c r="P180" s="405" t="n"/>
      <c r="Q180" s="405" t="n"/>
      <c r="R180" s="405" t="n"/>
      <c r="S180" s="405" t="n"/>
      <c r="T180" s="405" t="n"/>
      <c r="U180" s="405" t="n"/>
    </row>
    <row r="181">
      <c r="A181" s="405" t="n"/>
      <c r="B181" s="405" t="n"/>
      <c r="C181" s="405" t="n"/>
      <c r="D181" s="405" t="n"/>
      <c r="E181" s="405" t="n"/>
      <c r="F181" s="405" t="n"/>
      <c r="G181" s="405" t="n"/>
      <c r="H181" s="405" t="n"/>
      <c r="I181" s="405" t="n"/>
      <c r="J181" s="405" t="n"/>
      <c r="K181" s="405" t="n"/>
      <c r="L181" s="405" t="n"/>
      <c r="M181" s="405" t="n"/>
      <c r="N181" s="405" t="n"/>
      <c r="O181" s="405" t="n"/>
      <c r="P181" s="405" t="n"/>
      <c r="Q181" s="405" t="n"/>
      <c r="R181" s="405" t="n"/>
      <c r="S181" s="405" t="n"/>
      <c r="T181" s="405" t="n"/>
      <c r="U181" s="405" t="n"/>
    </row>
    <row r="182">
      <c r="A182" s="405" t="n"/>
      <c r="B182" s="405" t="n"/>
      <c r="C182" s="405" t="n"/>
      <c r="D182" s="405" t="n"/>
      <c r="E182" s="405" t="n"/>
      <c r="F182" s="405" t="n"/>
      <c r="G182" s="405" t="n"/>
      <c r="H182" s="405" t="n"/>
      <c r="I182" s="405" t="n"/>
      <c r="J182" s="405" t="n"/>
      <c r="K182" s="405" t="n"/>
      <c r="L182" s="405" t="n"/>
      <c r="M182" s="405" t="n"/>
      <c r="N182" s="405" t="n"/>
      <c r="O182" s="405" t="n"/>
      <c r="P182" s="405" t="n"/>
      <c r="Q182" s="405" t="n"/>
      <c r="R182" s="405" t="n"/>
      <c r="S182" s="405" t="n"/>
      <c r="T182" s="405" t="n"/>
      <c r="U182" s="405" t="n"/>
    </row>
    <row r="183">
      <c r="A183" s="405" t="n"/>
      <c r="B183" s="405" t="n"/>
      <c r="C183" s="405" t="n"/>
      <c r="D183" s="405" t="n"/>
      <c r="E183" s="405" t="n"/>
      <c r="F183" s="405" t="n"/>
      <c r="G183" s="405" t="n"/>
      <c r="H183" s="405" t="n"/>
      <c r="I183" s="405" t="n"/>
      <c r="J183" s="405" t="n"/>
      <c r="K183" s="405" t="n"/>
      <c r="L183" s="405" t="n"/>
      <c r="M183" s="405" t="n"/>
      <c r="N183" s="405" t="n"/>
      <c r="O183" s="405" t="n"/>
      <c r="P183" s="405" t="n"/>
      <c r="Q183" s="405" t="n"/>
      <c r="R183" s="405" t="n"/>
      <c r="S183" s="405" t="n"/>
      <c r="T183" s="405" t="n"/>
      <c r="U183" s="405" t="n"/>
    </row>
    <row r="184">
      <c r="A184" s="405" t="n"/>
      <c r="B184" s="405" t="n"/>
      <c r="C184" s="405" t="n"/>
      <c r="D184" s="405" t="n"/>
      <c r="E184" s="405" t="n"/>
      <c r="F184" s="405" t="n"/>
      <c r="G184" s="405" t="n"/>
      <c r="H184" s="405" t="n"/>
      <c r="I184" s="405" t="n"/>
      <c r="J184" s="405" t="n"/>
      <c r="K184" s="405" t="n"/>
      <c r="L184" s="405" t="n"/>
      <c r="M184" s="405" t="n"/>
      <c r="N184" s="405" t="n"/>
      <c r="O184" s="405" t="n"/>
      <c r="P184" s="405" t="n"/>
      <c r="Q184" s="405" t="n"/>
      <c r="R184" s="405" t="n"/>
      <c r="S184" s="405" t="n"/>
      <c r="T184" s="405" t="n"/>
      <c r="U184" s="405" t="n"/>
    </row>
    <row r="185">
      <c r="A185" s="405" t="n"/>
      <c r="B185" s="405" t="n"/>
      <c r="C185" s="405" t="n"/>
      <c r="D185" s="405" t="n"/>
      <c r="E185" s="405" t="n"/>
      <c r="F185" s="405" t="n"/>
      <c r="G185" s="405" t="n"/>
      <c r="H185" s="405" t="n"/>
      <c r="I185" s="405" t="n"/>
      <c r="J185" s="405" t="n"/>
      <c r="K185" s="405" t="n"/>
      <c r="L185" s="405" t="n"/>
      <c r="M185" s="405" t="n"/>
      <c r="N185" s="405" t="n"/>
      <c r="O185" s="405" t="n"/>
      <c r="P185" s="405" t="n"/>
      <c r="Q185" s="405" t="n"/>
      <c r="R185" s="405" t="n"/>
      <c r="S185" s="405" t="n"/>
      <c r="T185" s="405" t="n"/>
      <c r="U185" s="405" t="n"/>
    </row>
    <row r="186">
      <c r="A186" s="405" t="n"/>
      <c r="B186" s="405" t="n"/>
      <c r="C186" s="405" t="n"/>
      <c r="D186" s="405" t="n"/>
      <c r="E186" s="405" t="n"/>
      <c r="F186" s="405" t="n"/>
      <c r="G186" s="405" t="n"/>
      <c r="H186" s="405" t="n"/>
      <c r="I186" s="405" t="n"/>
      <c r="J186" s="405" t="n"/>
      <c r="K186" s="405" t="n"/>
      <c r="L186" s="405" t="n"/>
      <c r="M186" s="405" t="n"/>
      <c r="N186" s="405" t="n"/>
      <c r="O186" s="405" t="n"/>
      <c r="P186" s="405" t="n"/>
      <c r="Q186" s="405" t="n"/>
      <c r="R186" s="405" t="n"/>
      <c r="S186" s="405" t="n"/>
      <c r="T186" s="405" t="n"/>
      <c r="U186" s="405" t="n"/>
    </row>
    <row r="187">
      <c r="A187" s="405" t="n"/>
      <c r="B187" s="405" t="n"/>
      <c r="C187" s="405" t="n"/>
      <c r="D187" s="405" t="n"/>
      <c r="E187" s="405" t="n"/>
      <c r="F187" s="405" t="n"/>
      <c r="G187" s="405" t="n"/>
      <c r="H187" s="405" t="n"/>
      <c r="I187" s="405" t="n"/>
      <c r="J187" s="405" t="n"/>
      <c r="K187" s="405" t="n"/>
      <c r="L187" s="405" t="n"/>
      <c r="M187" s="405" t="n"/>
      <c r="N187" s="405" t="n"/>
      <c r="O187" s="405" t="n"/>
      <c r="P187" s="405" t="n"/>
      <c r="Q187" s="405" t="n"/>
      <c r="R187" s="405" t="n"/>
      <c r="S187" s="405" t="n"/>
      <c r="T187" s="405" t="n"/>
      <c r="U187" s="405" t="n"/>
    </row>
    <row r="188">
      <c r="A188" s="405" t="n"/>
      <c r="B188" s="405" t="n"/>
      <c r="C188" s="405" t="n"/>
      <c r="D188" s="405" t="n"/>
      <c r="E188" s="405" t="n"/>
      <c r="F188" s="405" t="n"/>
      <c r="G188" s="405" t="n"/>
      <c r="H188" s="405" t="n"/>
      <c r="I188" s="405" t="n"/>
      <c r="J188" s="405" t="n"/>
      <c r="K188" s="405" t="n"/>
      <c r="L188" s="405" t="n"/>
      <c r="M188" s="405" t="n"/>
      <c r="N188" s="405" t="n"/>
      <c r="O188" s="405" t="n"/>
      <c r="P188" s="405" t="n"/>
      <c r="Q188" s="405" t="n"/>
      <c r="R188" s="405" t="n"/>
      <c r="S188" s="405" t="n"/>
      <c r="T188" s="405" t="n"/>
      <c r="U188" s="405" t="n"/>
    </row>
    <row r="189">
      <c r="A189" s="405" t="n"/>
      <c r="B189" s="405" t="n"/>
      <c r="C189" s="405" t="n"/>
      <c r="D189" s="405" t="n"/>
      <c r="E189" s="405" t="n"/>
      <c r="F189" s="405" t="n"/>
      <c r="G189" s="405" t="n"/>
      <c r="H189" s="405" t="n"/>
      <c r="I189" s="405" t="n"/>
      <c r="J189" s="405" t="n"/>
      <c r="K189" s="405" t="n"/>
      <c r="L189" s="405" t="n"/>
      <c r="M189" s="405" t="n"/>
      <c r="N189" s="405" t="n"/>
      <c r="O189" s="405" t="n"/>
      <c r="P189" s="405" t="n"/>
      <c r="Q189" s="405" t="n"/>
      <c r="R189" s="405" t="n"/>
      <c r="S189" s="405" t="n"/>
      <c r="T189" s="405" t="n"/>
      <c r="U189" s="405" t="n"/>
    </row>
    <row r="190">
      <c r="A190" s="405" t="n"/>
      <c r="B190" s="405" t="n"/>
      <c r="C190" s="405" t="n"/>
      <c r="D190" s="405" t="n"/>
      <c r="E190" s="405" t="n"/>
      <c r="F190" s="405" t="n"/>
      <c r="G190" s="405" t="n"/>
      <c r="H190" s="405" t="n"/>
      <c r="I190" s="405" t="n"/>
      <c r="J190" s="405" t="n"/>
      <c r="K190" s="405" t="n"/>
      <c r="L190" s="405" t="n"/>
      <c r="M190" s="405" t="n"/>
      <c r="N190" s="405" t="n"/>
      <c r="O190" s="405" t="n"/>
      <c r="P190" s="405" t="n"/>
      <c r="Q190" s="405" t="n"/>
      <c r="R190" s="405" t="n"/>
      <c r="S190" s="405" t="n"/>
      <c r="T190" s="405" t="n"/>
      <c r="U190" s="405" t="n"/>
    </row>
    <row r="191">
      <c r="A191" s="405" t="n"/>
      <c r="B191" s="405" t="n"/>
      <c r="C191" s="405" t="n"/>
      <c r="D191" s="405" t="n"/>
      <c r="E191" s="405" t="n"/>
      <c r="F191" s="405" t="n"/>
      <c r="G191" s="405" t="n"/>
      <c r="H191" s="405" t="n"/>
      <c r="I191" s="405" t="n"/>
      <c r="J191" s="405" t="n"/>
      <c r="K191" s="405" t="n"/>
      <c r="L191" s="405" t="n"/>
      <c r="M191" s="405" t="n"/>
      <c r="N191" s="405" t="n"/>
      <c r="O191" s="405" t="n"/>
      <c r="P191" s="405" t="n"/>
      <c r="Q191" s="405" t="n"/>
      <c r="R191" s="405" t="n"/>
      <c r="S191" s="405" t="n"/>
      <c r="T191" s="405" t="n"/>
      <c r="U191" s="405" t="n"/>
    </row>
    <row r="192">
      <c r="A192" s="405" t="n"/>
      <c r="B192" s="405" t="n"/>
      <c r="C192" s="405" t="n"/>
      <c r="D192" s="405" t="n"/>
      <c r="E192" s="405" t="n"/>
      <c r="F192" s="405" t="n"/>
      <c r="G192" s="405" t="n"/>
      <c r="H192" s="405" t="n"/>
      <c r="I192" s="405" t="n"/>
      <c r="J192" s="405" t="n"/>
      <c r="K192" s="405" t="n"/>
      <c r="L192" s="405" t="n"/>
      <c r="M192" s="405" t="n"/>
      <c r="N192" s="405" t="n"/>
      <c r="O192" s="405" t="n"/>
      <c r="P192" s="405" t="n"/>
      <c r="Q192" s="405" t="n"/>
      <c r="R192" s="405" t="n"/>
      <c r="S192" s="405" t="n"/>
      <c r="T192" s="405" t="n"/>
      <c r="U192" s="405" t="n"/>
    </row>
    <row r="193">
      <c r="A193" s="405" t="n"/>
      <c r="B193" s="405" t="n"/>
      <c r="C193" s="405" t="n"/>
      <c r="D193" s="405" t="n"/>
      <c r="E193" s="405" t="n"/>
      <c r="F193" s="405" t="n"/>
      <c r="G193" s="405" t="n"/>
      <c r="H193" s="405" t="n"/>
      <c r="I193" s="405" t="n"/>
      <c r="J193" s="405" t="n"/>
      <c r="K193" s="405" t="n"/>
      <c r="L193" s="405" t="n"/>
      <c r="M193" s="405" t="n"/>
      <c r="N193" s="405" t="n"/>
      <c r="O193" s="405" t="n"/>
      <c r="P193" s="405" t="n"/>
      <c r="Q193" s="405" t="n"/>
      <c r="R193" s="405" t="n"/>
      <c r="S193" s="405" t="n"/>
      <c r="T193" s="405" t="n"/>
      <c r="U193" s="405" t="n"/>
    </row>
    <row r="194">
      <c r="A194" s="405" t="n"/>
      <c r="B194" s="405" t="n"/>
      <c r="C194" s="405" t="n"/>
      <c r="D194" s="405" t="n"/>
      <c r="E194" s="405" t="n"/>
      <c r="F194" s="405" t="n"/>
      <c r="G194" s="405" t="n"/>
      <c r="H194" s="405" t="n"/>
      <c r="I194" s="405" t="n"/>
      <c r="J194" s="405" t="n"/>
      <c r="K194" s="405" t="n"/>
      <c r="L194" s="405" t="n"/>
      <c r="M194" s="405" t="n"/>
      <c r="N194" s="405" t="n"/>
      <c r="O194" s="405" t="n"/>
      <c r="P194" s="405" t="n"/>
      <c r="Q194" s="405" t="n"/>
      <c r="R194" s="405" t="n"/>
      <c r="S194" s="405" t="n"/>
      <c r="T194" s="405" t="n"/>
      <c r="U194" s="405" t="n"/>
    </row>
    <row r="195">
      <c r="A195" s="405" t="n"/>
      <c r="B195" s="405" t="n"/>
      <c r="C195" s="405" t="n"/>
      <c r="D195" s="405" t="n"/>
      <c r="E195" s="405" t="n"/>
      <c r="F195" s="405" t="n"/>
      <c r="G195" s="405" t="n"/>
      <c r="H195" s="405" t="n"/>
      <c r="I195" s="405" t="n"/>
      <c r="J195" s="405" t="n"/>
      <c r="K195" s="405" t="n"/>
      <c r="L195" s="405" t="n"/>
      <c r="M195" s="405" t="n"/>
      <c r="N195" s="405" t="n"/>
      <c r="O195" s="405" t="n"/>
      <c r="P195" s="405" t="n"/>
      <c r="Q195" s="405" t="n"/>
      <c r="R195" s="405" t="n"/>
      <c r="S195" s="405" t="n"/>
      <c r="T195" s="405" t="n"/>
      <c r="U195" s="405" t="n"/>
    </row>
    <row r="196">
      <c r="A196" s="405" t="n"/>
      <c r="B196" s="405" t="n"/>
      <c r="C196" s="405" t="n"/>
      <c r="D196" s="405" t="n"/>
      <c r="E196" s="405" t="n"/>
      <c r="F196" s="405" t="n"/>
      <c r="G196" s="405" t="n"/>
      <c r="H196" s="405" t="n"/>
      <c r="I196" s="405" t="n"/>
      <c r="J196" s="405" t="n"/>
      <c r="K196" s="405" t="n"/>
      <c r="L196" s="405" t="n"/>
      <c r="M196" s="405" t="n"/>
      <c r="N196" s="405" t="n"/>
      <c r="O196" s="405" t="n"/>
      <c r="P196" s="405" t="n"/>
      <c r="Q196" s="405" t="n"/>
      <c r="R196" s="405" t="n"/>
      <c r="S196" s="405" t="n"/>
      <c r="T196" s="405" t="n"/>
      <c r="U196" s="405" t="n"/>
    </row>
    <row r="197">
      <c r="A197" s="405" t="n"/>
      <c r="B197" s="405" t="n"/>
      <c r="C197" s="405" t="n"/>
      <c r="D197" s="405" t="n"/>
      <c r="E197" s="405" t="n"/>
      <c r="F197" s="405" t="n"/>
      <c r="G197" s="405" t="n"/>
      <c r="H197" s="405" t="n"/>
      <c r="I197" s="405" t="n"/>
      <c r="J197" s="405" t="n"/>
      <c r="K197" s="405" t="n"/>
      <c r="L197" s="405" t="n"/>
      <c r="M197" s="405" t="n"/>
      <c r="N197" s="405" t="n"/>
      <c r="O197" s="405" t="n"/>
      <c r="P197" s="405" t="n"/>
      <c r="Q197" s="405" t="n"/>
      <c r="R197" s="405" t="n"/>
      <c r="S197" s="405" t="n"/>
      <c r="T197" s="405" t="n"/>
      <c r="U197" s="405" t="n"/>
    </row>
    <row r="198">
      <c r="A198" s="405" t="n"/>
      <c r="B198" s="405" t="n"/>
      <c r="C198" s="405" t="n"/>
      <c r="D198" s="405" t="n"/>
      <c r="E198" s="405" t="n"/>
      <c r="F198" s="405" t="n"/>
      <c r="G198" s="405" t="n"/>
      <c r="H198" s="405" t="n"/>
      <c r="I198" s="405" t="n"/>
      <c r="J198" s="405" t="n"/>
      <c r="K198" s="405" t="n"/>
      <c r="L198" s="405" t="n"/>
      <c r="M198" s="405" t="n"/>
      <c r="N198" s="405" t="n"/>
      <c r="O198" s="405" t="n"/>
      <c r="P198" s="405" t="n"/>
      <c r="Q198" s="405" t="n"/>
      <c r="R198" s="405" t="n"/>
      <c r="S198" s="405" t="n"/>
      <c r="T198" s="405" t="n"/>
      <c r="U198" s="405" t="n"/>
    </row>
    <row r="199">
      <c r="A199" s="405" t="n"/>
      <c r="B199" s="405" t="n"/>
      <c r="C199" s="405" t="n"/>
      <c r="D199" s="405" t="n"/>
      <c r="E199" s="405" t="n"/>
      <c r="F199" s="405" t="n"/>
      <c r="G199" s="405" t="n"/>
      <c r="H199" s="405" t="n"/>
      <c r="I199" s="405" t="n"/>
      <c r="J199" s="405" t="n"/>
      <c r="K199" s="405" t="n"/>
      <c r="L199" s="405" t="n"/>
      <c r="M199" s="405" t="n"/>
      <c r="N199" s="405" t="n"/>
      <c r="O199" s="405" t="n"/>
      <c r="P199" s="405" t="n"/>
      <c r="Q199" s="405" t="n"/>
      <c r="R199" s="405" t="n"/>
      <c r="S199" s="405" t="n"/>
      <c r="T199" s="405" t="n"/>
      <c r="U199" s="405" t="n"/>
    </row>
    <row r="200">
      <c r="A200" s="405" t="n"/>
      <c r="B200" s="405" t="n"/>
      <c r="C200" s="405" t="n"/>
      <c r="D200" s="405" t="n"/>
      <c r="E200" s="405" t="n"/>
      <c r="F200" s="405" t="n"/>
      <c r="G200" s="405" t="n"/>
      <c r="H200" s="405" t="n"/>
      <c r="I200" s="405" t="n"/>
      <c r="J200" s="405" t="n"/>
      <c r="K200" s="405" t="n"/>
      <c r="L200" s="405" t="n"/>
      <c r="M200" s="405" t="n"/>
      <c r="N200" s="405" t="n"/>
      <c r="O200" s="405" t="n"/>
      <c r="P200" s="405" t="n"/>
      <c r="Q200" s="405" t="n"/>
      <c r="R200" s="405" t="n"/>
      <c r="S200" s="405" t="n"/>
      <c r="T200" s="405" t="n"/>
      <c r="U200" s="405" t="n"/>
    </row>
  </sheetData>
  <mergeCells count="3">
    <mergeCell ref="A1:O1"/>
    <mergeCell ref="A3:B3"/>
    <mergeCell ref="A8:A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T19"/>
  <sheetViews>
    <sheetView workbookViewId="0">
      <selection activeCell="A1" sqref="A1"/>
    </sheetView>
  </sheetViews>
  <sheetFormatPr baseColWidth="8" defaultRowHeight="15"/>
  <cols>
    <col width="43" bestFit="1" customWidth="1" min="1" max="1"/>
    <col width="24.59765625" bestFit="1" customWidth="1" min="2" max="2"/>
    <col width="40.59765625" bestFit="1" customWidth="1" min="3" max="3"/>
    <col width="148.796875" customWidth="1" min="4" max="4"/>
    <col width="9.06640625" customWidth="1" min="5" max="5"/>
  </cols>
  <sheetData>
    <row r="1" ht="15" customHeight="1">
      <c r="A1" s="420" t="inlineStr">
        <is>
          <t>Category</t>
        </is>
      </c>
      <c r="B1" s="420" t="inlineStr">
        <is>
          <t>Operating Mechanism</t>
        </is>
      </c>
      <c r="C1" s="420" t="inlineStr">
        <is>
          <t>Group</t>
        </is>
      </c>
      <c r="D1" s="420" t="inlineStr">
        <is>
          <t>Definition</t>
        </is>
      </c>
      <c r="E1" s="421" t="n"/>
      <c r="F1" s="422" t="n"/>
      <c r="G1" s="422" t="n"/>
      <c r="H1" s="422" t="n"/>
      <c r="I1" s="422" t="n"/>
      <c r="J1" s="422" t="n"/>
      <c r="K1" s="422" t="n"/>
      <c r="L1" s="422" t="n"/>
      <c r="M1" s="422" t="n"/>
      <c r="N1" s="422" t="n"/>
      <c r="O1" s="422" t="n"/>
      <c r="P1" s="422" t="n"/>
      <c r="Q1" s="422" t="n"/>
      <c r="R1" s="422" t="n"/>
      <c r="S1" s="422" t="n"/>
      <c r="T1" s="422" t="n"/>
    </row>
    <row r="2" ht="15" customHeight="1">
      <c r="A2" s="423" t="inlineStr">
        <is>
          <t>Economic instruments</t>
        </is>
      </c>
      <c r="B2" s="423" t="inlineStr">
        <is>
          <t>Incentivise</t>
        </is>
      </c>
      <c r="C2" s="424" t="inlineStr">
        <is>
          <t>Subsidy</t>
        </is>
      </c>
      <c r="D2" s="424" t="inlineStr">
        <is>
          <t>Unrequited payments from government to non-government units</t>
        </is>
      </c>
      <c r="E2" s="421" t="n"/>
      <c r="F2" s="422" t="n"/>
      <c r="G2" s="422" t="n"/>
      <c r="H2" s="422" t="n"/>
      <c r="I2" s="422" t="n"/>
      <c r="J2" s="422" t="n"/>
      <c r="K2" s="422" t="n"/>
      <c r="L2" s="422" t="n"/>
      <c r="M2" s="422" t="n"/>
      <c r="N2" s="422" t="n"/>
      <c r="O2" s="422" t="n"/>
      <c r="P2" s="422" t="n"/>
      <c r="Q2" s="422" t="n"/>
      <c r="R2" s="422" t="n"/>
      <c r="S2" s="422" t="n"/>
      <c r="T2" s="422" t="n"/>
    </row>
    <row r="3" ht="15" customHeight="1">
      <c r="A3" s="369" t="n"/>
      <c r="B3" s="369" t="n"/>
      <c r="C3" s="424" t="inlineStr">
        <is>
          <t>Tax</t>
        </is>
      </c>
      <c r="D3" s="424" t="inlineStr">
        <is>
          <t>Compulsory unrequited payments to a government unit</t>
        </is>
      </c>
      <c r="E3" s="421" t="n"/>
      <c r="F3" s="422" t="n"/>
      <c r="G3" s="422" t="n"/>
      <c r="H3" s="422" t="n"/>
      <c r="I3" s="422" t="n"/>
      <c r="J3" s="422" t="n"/>
      <c r="K3" s="422" t="n"/>
      <c r="L3" s="422" t="n"/>
      <c r="M3" s="422" t="n"/>
      <c r="N3" s="422" t="n"/>
      <c r="O3" s="422" t="n"/>
      <c r="P3" s="422" t="n"/>
      <c r="Q3" s="422" t="n"/>
      <c r="R3" s="422" t="n"/>
      <c r="S3" s="422" t="n"/>
      <c r="T3" s="422" t="n"/>
    </row>
    <row r="4" ht="45" customHeight="1">
      <c r="A4" s="369" t="n"/>
      <c r="B4" s="369" t="n"/>
      <c r="C4" s="424" t="inlineStr">
        <is>
          <t>Trading scheme</t>
        </is>
      </c>
      <c r="D4" s="424" t="inlineStr">
        <is>
          <t>Trading schemes cause changes in the relative costs or prices faced by economic agents by regulating the trade of permits or certificates, which may cause a direct financial benefit (e.g. by providing the options of selling them) or set a price on the behaviour of the regulated agents (e.g. by providing the options of purchasing them).</t>
        </is>
      </c>
      <c r="E4" s="421" t="n"/>
      <c r="F4" s="422" t="n"/>
      <c r="G4" s="422" t="n"/>
      <c r="H4" s="422" t="n"/>
      <c r="I4" s="422" t="n"/>
      <c r="J4" s="422" t="n"/>
      <c r="K4" s="422" t="n"/>
      <c r="L4" s="422" t="n"/>
      <c r="M4" s="422" t="n"/>
      <c r="N4" s="422" t="n"/>
      <c r="O4" s="422" t="n"/>
      <c r="P4" s="422" t="n"/>
      <c r="Q4" s="422" t="n"/>
      <c r="R4" s="422" t="n"/>
      <c r="S4" s="422" t="n"/>
      <c r="T4" s="422" t="n"/>
    </row>
    <row r="5" ht="30" customHeight="1">
      <c r="A5" s="361" t="n"/>
      <c r="B5" s="361" t="n"/>
      <c r="C5" s="424" t="inlineStr">
        <is>
          <t>Administered price</t>
        </is>
      </c>
      <c r="D5" s="424" t="inlineStr">
        <is>
          <t>Government-administered pricing mechanisms that directly set, differentiate, or regulate prices of energy or emissions-intensive activities to influence behaviour, without operating through explicit fiscal transfers or tax instruments.</t>
        </is>
      </c>
      <c r="E5" s="421" t="n"/>
      <c r="F5" s="422" t="n"/>
      <c r="G5" s="422" t="n"/>
      <c r="H5" s="422" t="n"/>
      <c r="I5" s="422" t="n"/>
      <c r="J5" s="422" t="n"/>
      <c r="K5" s="422" t="n"/>
      <c r="L5" s="422" t="n"/>
      <c r="M5" s="422" t="n"/>
      <c r="N5" s="422" t="n"/>
      <c r="O5" s="422" t="n"/>
      <c r="P5" s="422" t="n"/>
      <c r="Q5" s="422" t="n"/>
      <c r="R5" s="422" t="n"/>
      <c r="S5" s="422" t="n"/>
      <c r="T5" s="422" t="n"/>
    </row>
    <row r="6" ht="30" customHeight="1">
      <c r="A6" s="425" t="inlineStr">
        <is>
          <t>Regulatory instruments</t>
        </is>
      </c>
      <c r="B6" s="425" t="inlineStr">
        <is>
          <t>Mandate</t>
        </is>
      </c>
      <c r="C6" s="426" t="inlineStr">
        <is>
          <t>Performance standard</t>
        </is>
      </c>
      <c r="D6" s="426" t="inlineStr">
        <is>
          <t>Performance standards mandate a specific outcome, giving regulated agents the freedom to choose technologies and processes to achieve the specified performance level.</t>
        </is>
      </c>
      <c r="E6" s="421" t="n"/>
      <c r="F6" s="422" t="n"/>
      <c r="G6" s="422" t="n"/>
      <c r="H6" s="422" t="n"/>
      <c r="I6" s="422" t="n"/>
      <c r="J6" s="422" t="n"/>
      <c r="K6" s="422" t="n"/>
      <c r="L6" s="422" t="n"/>
      <c r="M6" s="422" t="n"/>
      <c r="N6" s="422" t="n"/>
      <c r="O6" s="422" t="n"/>
      <c r="P6" s="422" t="n"/>
      <c r="Q6" s="422" t="n"/>
      <c r="R6" s="422" t="n"/>
      <c r="S6" s="422" t="n"/>
      <c r="T6" s="422" t="n"/>
    </row>
    <row r="7" ht="15" customHeight="1">
      <c r="A7" s="369" t="n"/>
      <c r="B7" s="369" t="n"/>
      <c r="C7" s="426" t="inlineStr">
        <is>
          <t>Technology standard</t>
        </is>
      </c>
      <c r="D7" s="426" t="inlineStr">
        <is>
          <t>Technology standards require or prohibit a specific input or technology, or design for production.</t>
        </is>
      </c>
      <c r="E7" s="421" t="n"/>
      <c r="F7" s="422" t="n"/>
      <c r="G7" s="422" t="n"/>
      <c r="H7" s="422" t="n"/>
      <c r="I7" s="422" t="n"/>
      <c r="J7" s="422" t="n"/>
      <c r="K7" s="422" t="n"/>
      <c r="L7" s="422" t="n"/>
      <c r="M7" s="422" t="n"/>
      <c r="N7" s="422" t="n"/>
      <c r="O7" s="422" t="n"/>
      <c r="P7" s="422" t="n"/>
      <c r="Q7" s="422" t="n"/>
      <c r="R7" s="422" t="n"/>
      <c r="S7" s="422" t="n"/>
      <c r="T7" s="422" t="n"/>
    </row>
    <row r="8" ht="45" customHeight="1">
      <c r="A8" s="361" t="n"/>
      <c r="B8" s="361" t="n"/>
      <c r="C8" s="426" t="inlineStr">
        <is>
          <t>Framework regulation</t>
        </is>
      </c>
      <c r="D8" s="426" t="inlineStr">
        <is>
          <t>Framework standards prescribe requirements on production processes without mandating the use of specific inputs or technologies or prescribing a specific outcome. Often, these requirements are of qualitative nature and they may require case-by-case interpretation and application. They may also regulate the functioning of markets.</t>
        </is>
      </c>
      <c r="E8" s="421" t="n"/>
      <c r="F8" s="422" t="n"/>
      <c r="G8" s="422" t="n"/>
      <c r="H8" s="422" t="n"/>
      <c r="I8" s="422" t="n"/>
      <c r="J8" s="422" t="n"/>
      <c r="K8" s="422" t="n"/>
      <c r="L8" s="422" t="n"/>
      <c r="M8" s="422" t="n"/>
      <c r="N8" s="422" t="n"/>
      <c r="O8" s="422" t="n"/>
      <c r="P8" s="422" t="n"/>
      <c r="Q8" s="422" t="n"/>
      <c r="R8" s="422" t="n"/>
      <c r="S8" s="422" t="n"/>
      <c r="T8" s="422" t="n"/>
    </row>
    <row r="9" ht="30" customHeight="1">
      <c r="A9" s="427" t="inlineStr">
        <is>
          <t>Government investment and consumption</t>
        </is>
      </c>
      <c r="B9" s="427" t="inlineStr">
        <is>
          <t>Enable and guide</t>
        </is>
      </c>
      <c r="C9" s="428" t="inlineStr">
        <is>
          <t>Public investment</t>
        </is>
      </c>
      <c r="D9" s="428" t="inlineStr">
        <is>
          <t>Spending by a government unit towards forming fixed capital such as transport and energy infrastructure, or nature-based infrastructure solutions, as well as intangible assets such as R&amp;D.</t>
        </is>
      </c>
      <c r="E9" s="421" t="n"/>
      <c r="F9" s="422" t="n"/>
      <c r="G9" s="422" t="n"/>
      <c r="H9" s="422" t="n"/>
      <c r="I9" s="422" t="n"/>
      <c r="J9" s="422" t="n"/>
      <c r="K9" s="422" t="n"/>
      <c r="L9" s="422" t="n"/>
      <c r="M9" s="422" t="n"/>
      <c r="N9" s="422" t="n"/>
      <c r="O9" s="422" t="n"/>
      <c r="P9" s="422" t="n"/>
      <c r="Q9" s="422" t="n"/>
      <c r="R9" s="422" t="n"/>
      <c r="S9" s="422" t="n"/>
      <c r="T9" s="422" t="n"/>
    </row>
    <row r="10" ht="30" customHeight="1">
      <c r="A10" s="369" t="n"/>
      <c r="B10" s="369" t="n"/>
      <c r="C10" s="428" t="inlineStr">
        <is>
          <t>Public procuremet</t>
        </is>
      </c>
      <c r="D10" s="428" t="inlineStr">
        <is>
          <t>Instruments that oblige or encourage public agents to consider climate change mitigation impacts when purchasing the goods, services and works from external suppliers or providers to fulfil public sector needs, deliver public services, and execute government projects and programmes.</t>
        </is>
      </c>
      <c r="E10" s="421" t="n"/>
      <c r="F10" s="422" t="n"/>
      <c r="G10" s="422" t="n"/>
      <c r="H10" s="422" t="n"/>
      <c r="I10" s="422" t="n"/>
      <c r="J10" s="422" t="n"/>
      <c r="K10" s="422" t="n"/>
      <c r="L10" s="422" t="n"/>
      <c r="M10" s="422" t="n"/>
      <c r="N10" s="422" t="n"/>
      <c r="O10" s="422" t="n"/>
      <c r="P10" s="422" t="n"/>
      <c r="Q10" s="422" t="n"/>
      <c r="R10" s="422" t="n"/>
      <c r="S10" s="422" t="n"/>
      <c r="T10" s="422" t="n"/>
    </row>
    <row r="11" ht="45" customHeight="1">
      <c r="A11" s="361" t="n"/>
      <c r="B11" s="361" t="n"/>
      <c r="C11" s="428" t="inlineStr">
        <is>
          <t>Public appraisal rule</t>
        </is>
      </c>
      <c r="D11" s="428" t="inlineStr">
        <is>
          <t>Public appraisal rules prescribe requirements on the decision-making processes and operations of the government without mandating the use of specific inputs or technologies or prescribing a specific outcome. Rather, they specify the process to be followed in decision-making processes and operations or define qualitative outcomes that may require case-by-case interpretation.</t>
        </is>
      </c>
      <c r="E11" s="421" t="n"/>
      <c r="F11" s="422" t="n"/>
      <c r="G11" s="422" t="n"/>
      <c r="H11" s="422" t="n"/>
      <c r="I11" s="422" t="n"/>
      <c r="J11" s="422" t="n"/>
      <c r="K11" s="422" t="n"/>
      <c r="L11" s="422" t="n"/>
      <c r="M11" s="422" t="n"/>
      <c r="N11" s="422" t="n"/>
      <c r="O11" s="422" t="n"/>
      <c r="P11" s="422" t="n"/>
      <c r="Q11" s="422" t="n"/>
      <c r="R11" s="422" t="n"/>
      <c r="S11" s="422" t="n"/>
      <c r="T11" s="422" t="n"/>
    </row>
    <row r="12" ht="30" customHeight="1">
      <c r="A12" s="429" t="inlineStr">
        <is>
          <t>Information instruments</t>
        </is>
      </c>
      <c r="B12" s="429" t="inlineStr">
        <is>
          <t>Enable and guide</t>
        </is>
      </c>
      <c r="C12" s="430" t="inlineStr">
        <is>
          <t>Comparative energy efficiency label</t>
        </is>
      </c>
      <c r="D12" s="430" t="inlineStr">
        <is>
          <t>A mandatory label that provides standardised, comparable information on the energy efficiency of products, buildings, or vehicles to guide consumer decision-making.</t>
        </is>
      </c>
      <c r="E12" s="421" t="n"/>
      <c r="F12" s="422" t="n"/>
      <c r="G12" s="422" t="n"/>
      <c r="H12" s="422" t="n"/>
      <c r="I12" s="422" t="n"/>
      <c r="J12" s="422" t="n"/>
      <c r="K12" s="422" t="n"/>
      <c r="L12" s="422" t="n"/>
      <c r="M12" s="422" t="n"/>
      <c r="N12" s="422" t="n"/>
      <c r="O12" s="422" t="n"/>
      <c r="P12" s="422" t="n"/>
      <c r="Q12" s="422" t="n"/>
      <c r="R12" s="422" t="n"/>
      <c r="S12" s="422" t="n"/>
      <c r="T12" s="422" t="n"/>
    </row>
    <row r="13" ht="15" customHeight="1">
      <c r="A13" s="369" t="n"/>
      <c r="B13" s="369" t="n"/>
      <c r="C13" s="430" t="inlineStr">
        <is>
          <t>Reporting requirement</t>
        </is>
      </c>
      <c r="D13" s="430" t="inlineStr">
        <is>
          <t>Reporting requirements mandate agents to submit regular reports, disclosures, or documentation to the regulating agents, oversight bodies, or stakeholders.</t>
        </is>
      </c>
      <c r="E13" s="421" t="n"/>
      <c r="F13" s="422" t="n"/>
      <c r="G13" s="422" t="n"/>
      <c r="H13" s="422" t="n"/>
      <c r="I13" s="422" t="n"/>
      <c r="J13" s="422" t="n"/>
      <c r="K13" s="422" t="n"/>
      <c r="L13" s="422" t="n"/>
      <c r="M13" s="422" t="n"/>
      <c r="N13" s="422" t="n"/>
      <c r="O13" s="422" t="n"/>
      <c r="P13" s="422" t="n"/>
      <c r="Q13" s="422" t="n"/>
      <c r="R13" s="422" t="n"/>
      <c r="S13" s="422" t="n"/>
      <c r="T13" s="422" t="n"/>
    </row>
    <row r="14" ht="30" customHeight="1">
      <c r="A14" s="361" t="n"/>
      <c r="B14" s="361" t="n"/>
      <c r="C14" s="430" t="inlineStr">
        <is>
          <t>Capacity building and public awareness</t>
        </is>
      </c>
      <c r="D14" s="430" t="inlineStr">
        <is>
          <t>Government provides information to non-government units to disseminate information, raise awareness, and enhance understanding on specific issues, initiatives, or policies.</t>
        </is>
      </c>
      <c r="E14" s="421" t="n"/>
      <c r="F14" s="422" t="n"/>
      <c r="G14" s="422" t="n"/>
      <c r="H14" s="422" t="n"/>
      <c r="I14" s="422" t="n"/>
      <c r="J14" s="422" t="n"/>
      <c r="K14" s="422" t="n"/>
      <c r="L14" s="422" t="n"/>
      <c r="M14" s="422" t="n"/>
      <c r="N14" s="422" t="n"/>
      <c r="O14" s="422" t="n"/>
      <c r="P14" s="422" t="n"/>
      <c r="Q14" s="422" t="n"/>
      <c r="R14" s="422" t="n"/>
      <c r="S14" s="422" t="n"/>
      <c r="T14" s="422" t="n"/>
    </row>
    <row r="15" ht="45" customHeight="1">
      <c r="A15" s="431" t="inlineStr">
        <is>
          <t>Voluntary approaches</t>
        </is>
      </c>
      <c r="B15" s="431" t="inlineStr">
        <is>
          <t>Enable and guide</t>
        </is>
      </c>
      <c r="C15" s="432" t="inlineStr">
        <is>
          <t>Voluntary information instrument</t>
        </is>
      </c>
      <c r="D15" s="432" t="inlineStr">
        <is>
          <t>Voluntary information instruments are established by governments to facilitate private action towards climate objectives. Participation is voluntary. Firms can choose to adopt to inform stakeholders and consumers about their environmental performance.
Examples: voluntary energy efficiency labels; voluntary financial labels, voluntary reporting standards; voluntary audits.</t>
        </is>
      </c>
      <c r="E15" s="421" t="n"/>
      <c r="F15" s="422" t="n"/>
      <c r="G15" s="422" t="n"/>
      <c r="H15" s="422" t="n"/>
      <c r="I15" s="422" t="n"/>
      <c r="J15" s="422" t="n"/>
      <c r="K15" s="422" t="n"/>
      <c r="L15" s="422" t="n"/>
      <c r="M15" s="422" t="n"/>
      <c r="N15" s="422" t="n"/>
      <c r="O15" s="422" t="n"/>
      <c r="P15" s="422" t="n"/>
      <c r="Q15" s="422" t="n"/>
      <c r="R15" s="422" t="n"/>
      <c r="S15" s="422" t="n"/>
      <c r="T15" s="422" t="n"/>
    </row>
    <row r="16" ht="45" customHeight="1">
      <c r="A16" s="369" t="n"/>
      <c r="B16" s="369" t="n"/>
      <c r="C16" s="432" t="inlineStr">
        <is>
          <t>Voluntary trading system</t>
        </is>
      </c>
      <c r="D16" s="432" t="inlineStr">
        <is>
          <t>Voluntary trading systems are established by government to allow organisations or companies to trade credits or allowances representing emissions reductions or other environmental benefits. Participation is voluntary, and these systems often operate parallel to or in the absence of mandatory trading systems. 
Examples: voluntary GHG emission trading systems.</t>
        </is>
      </c>
      <c r="E16" s="421" t="n"/>
      <c r="F16" s="422" t="n"/>
      <c r="G16" s="422" t="n"/>
      <c r="H16" s="422" t="n"/>
      <c r="I16" s="422" t="n"/>
      <c r="J16" s="422" t="n"/>
      <c r="K16" s="422" t="n"/>
      <c r="L16" s="422" t="n"/>
      <c r="M16" s="422" t="n"/>
      <c r="N16" s="422" t="n"/>
      <c r="O16" s="422" t="n"/>
      <c r="P16" s="422" t="n"/>
      <c r="Q16" s="422" t="n"/>
      <c r="R16" s="422" t="n"/>
      <c r="S16" s="422" t="n"/>
      <c r="T16" s="422" t="n"/>
    </row>
    <row r="17" ht="45" customHeight="1">
      <c r="A17" s="361" t="n"/>
      <c r="B17" s="361" t="n"/>
      <c r="C17" s="432" t="inlineStr">
        <is>
          <t>Voluntary target</t>
        </is>
      </c>
      <c r="D17" s="432" t="inlineStr">
        <is>
          <t>Specific self-imposed goals set by organisations or companies to achieve climate objectives or improve environmental performance beyond regulatory compliance in collaboration with the government.
Examples: voluntary GHG emission reduction targets, voluntary energy performance targets.</t>
        </is>
      </c>
      <c r="E17" s="421" t="n"/>
      <c r="F17" s="422" t="n"/>
      <c r="G17" s="422" t="n"/>
      <c r="H17" s="422" t="n"/>
      <c r="I17" s="422" t="n"/>
      <c r="J17" s="422" t="n"/>
      <c r="K17" s="422" t="n"/>
      <c r="L17" s="422" t="n"/>
      <c r="M17" s="422" t="n"/>
      <c r="N17" s="422" t="n"/>
      <c r="O17" s="422" t="n"/>
      <c r="P17" s="422" t="n"/>
      <c r="Q17" s="422" t="n"/>
      <c r="R17" s="422" t="n"/>
      <c r="S17" s="422" t="n"/>
      <c r="T17" s="422" t="n"/>
    </row>
    <row r="18">
      <c r="A18" s="433" t="n"/>
      <c r="B18" s="433" t="n"/>
      <c r="C18" s="433" t="n"/>
      <c r="D18" s="433" t="n"/>
      <c r="E18" s="422" t="n"/>
      <c r="F18" s="422" t="n"/>
      <c r="G18" s="422" t="n"/>
      <c r="H18" s="422" t="n"/>
      <c r="I18" s="422" t="n"/>
      <c r="J18" s="422" t="n"/>
      <c r="K18" s="422" t="n"/>
      <c r="L18" s="422" t="n"/>
      <c r="M18" s="422" t="n"/>
      <c r="N18" s="422" t="n"/>
      <c r="O18" s="422" t="n"/>
      <c r="P18" s="422" t="n"/>
      <c r="Q18" s="422" t="n"/>
      <c r="R18" s="422" t="n"/>
      <c r="S18" s="422" t="n"/>
      <c r="T18" s="422" t="n"/>
    </row>
    <row r="19">
      <c r="A19" s="434" t="inlineStr">
        <is>
          <t>Source: IFCMA(2024), MGF Lab.</t>
        </is>
      </c>
      <c r="B19" s="422" t="n"/>
      <c r="C19" s="422" t="n"/>
      <c r="D19" s="422" t="n"/>
      <c r="E19" s="422" t="n"/>
      <c r="F19" s="422" t="n"/>
      <c r="G19" s="422" t="n"/>
      <c r="H19" s="422" t="n"/>
      <c r="I19" s="422" t="n"/>
      <c r="J19" s="422" t="n"/>
      <c r="K19" s="422" t="n"/>
      <c r="L19" s="422" t="n"/>
      <c r="M19" s="422" t="n"/>
      <c r="N19" s="422" t="n"/>
      <c r="O19" s="422" t="n"/>
      <c r="P19" s="422" t="n"/>
      <c r="Q19" s="422" t="n"/>
      <c r="R19" s="422" t="n"/>
      <c r="S19" s="422" t="n"/>
      <c r="T19" s="422" t="n"/>
    </row>
  </sheetData>
  <mergeCells count="10">
    <mergeCell ref="A12:A14"/>
    <mergeCell ref="B2:B5"/>
    <mergeCell ref="B12:B14"/>
    <mergeCell ref="A2:A5"/>
    <mergeCell ref="A9:A11"/>
    <mergeCell ref="B15:B17"/>
    <mergeCell ref="A15:A17"/>
    <mergeCell ref="B9:B11"/>
    <mergeCell ref="A6:A8"/>
    <mergeCell ref="B6:B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47"/>
  <sheetViews>
    <sheetView workbookViewId="0">
      <selection activeCell="A1" sqref="A1"/>
    </sheetView>
  </sheetViews>
  <sheetFormatPr baseColWidth="8" defaultRowHeight="15"/>
  <cols>
    <col width="35.1328125" customWidth="1" min="1" max="1"/>
    <col width="35.53125" customWidth="1" min="2" max="2"/>
    <col width="27.3984375" customWidth="1" min="3" max="3"/>
    <col width="27.3984375" customWidth="1" min="4" max="4"/>
    <col width="24.06640625" customWidth="1" min="8" max="8"/>
    <col width="27.3984375" customWidth="1" min="9" max="9"/>
    <col width="27.3984375" customWidth="1" min="10" max="10"/>
    <col width="27.3984375" customWidth="1" min="11" max="11"/>
    <col width="27.3984375" customWidth="1" min="12" max="12"/>
    <col width="27.3984375" customWidth="1" min="13" max="13"/>
    <col width="27.3984375" customWidth="1" min="14" max="14"/>
  </cols>
  <sheetData>
    <row r="1" ht="22.5" customHeight="1">
      <c r="A1" s="203" t="inlineStr">
        <is>
          <t>Summary statistics</t>
        </is>
      </c>
      <c r="B1" s="204" t="n"/>
      <c r="C1" s="205" t="n"/>
      <c r="D1" s="205" t="n"/>
      <c r="E1" s="205" t="n"/>
      <c r="F1" s="205" t="n"/>
      <c r="G1" s="205" t="n"/>
      <c r="H1" s="205" t="n"/>
      <c r="I1" s="205" t="n"/>
      <c r="J1" s="205" t="n"/>
      <c r="K1" s="205" t="n"/>
      <c r="L1" s="205" t="n"/>
      <c r="M1" s="205" t="n"/>
      <c r="N1" s="205" t="n"/>
    </row>
    <row r="2" ht="14.25" customHeight="1">
      <c r="A2" s="204" t="n"/>
      <c r="B2" s="204" t="n"/>
      <c r="C2" s="205" t="n"/>
      <c r="D2" s="205" t="n"/>
      <c r="E2" s="205" t="n"/>
      <c r="F2" s="205" t="n"/>
      <c r="G2" s="205" t="n"/>
      <c r="H2" s="205" t="n"/>
      <c r="I2" s="205" t="n"/>
      <c r="J2" s="205" t="n"/>
      <c r="K2" s="205" t="n"/>
      <c r="L2" s="205" t="n"/>
      <c r="M2" s="205" t="n"/>
      <c r="N2" s="205" t="n"/>
    </row>
    <row r="3" ht="16.5" customHeight="1">
      <c r="A3" s="206" t="inlineStr">
        <is>
          <t>Scope of this dataset</t>
        </is>
      </c>
      <c r="B3" s="204" t="n"/>
      <c r="C3" s="205" t="n"/>
      <c r="D3" s="205" t="n"/>
      <c r="E3" s="205" t="n"/>
      <c r="F3" s="205" t="n"/>
      <c r="G3" s="205" t="n"/>
      <c r="H3" s="205" t="n"/>
      <c r="I3" s="205" t="n"/>
      <c r="J3" s="205" t="n"/>
      <c r="K3" s="205" t="n"/>
      <c r="L3" s="205" t="n"/>
      <c r="M3" s="205" t="n"/>
      <c r="N3" s="205" t="n"/>
    </row>
    <row r="4" ht="15" customHeight="1">
      <c r="A4" s="207" t="inlineStr">
        <is>
          <t>Number of approaches:</t>
        </is>
      </c>
      <c r="B4" s="208">
        <f>COUNTA('Approaches'!C:C)-1</f>
        <v/>
      </c>
      <c r="C4" s="205" t="n"/>
      <c r="D4" s="205" t="n"/>
      <c r="E4" s="205" t="n"/>
      <c r="F4" s="205" t="n"/>
      <c r="G4" s="205" t="n"/>
      <c r="H4" s="205" t="n"/>
      <c r="I4" s="205" t="n"/>
      <c r="J4" s="205" t="n"/>
      <c r="K4" s="205" t="n"/>
      <c r="L4" s="205" t="n"/>
      <c r="M4" s="205" t="n"/>
      <c r="N4" s="205" t="n"/>
    </row>
    <row r="5" ht="15" customHeight="1">
      <c r="A5" s="207" t="inlineStr">
        <is>
          <t>Number of instruments:</t>
        </is>
      </c>
      <c r="B5" s="208">
        <f>COUNTA('Instruments overview'!A:A)-2</f>
        <v/>
      </c>
      <c r="C5" s="205" t="n"/>
      <c r="D5" s="205" t="n"/>
      <c r="E5" s="205" t="n"/>
      <c r="F5" s="205" t="n"/>
      <c r="G5" s="205" t="n"/>
      <c r="H5" s="205" t="n"/>
      <c r="I5" s="205" t="n"/>
      <c r="J5" s="205" t="n"/>
      <c r="K5" s="205" t="n"/>
      <c r="L5" s="205" t="n"/>
      <c r="M5" s="205" t="n"/>
      <c r="N5" s="205" t="n"/>
    </row>
    <row r="6" ht="15" customHeight="1">
      <c r="A6" s="207" t="inlineStr">
        <is>
          <t>Sectors covered:</t>
        </is>
      </c>
      <c r="B6" s="208" t="inlineStr">
        <is>
          <t>Energy, transport, buildings, industry, AFOLU, waste</t>
        </is>
      </c>
      <c r="C6" s="205" t="n"/>
      <c r="D6" s="205" t="n"/>
      <c r="E6" s="205" t="n"/>
      <c r="F6" s="205" t="n"/>
      <c r="G6" s="205" t="n"/>
      <c r="H6" s="205" t="n"/>
      <c r="I6" s="205" t="n"/>
      <c r="J6" s="205" t="n"/>
      <c r="K6" s="205" t="n"/>
      <c r="L6" s="205" t="n"/>
      <c r="M6" s="205" t="n"/>
      <c r="N6" s="205" t="n"/>
    </row>
    <row r="7" ht="15" customHeight="1">
      <c r="A7" s="205" t="n"/>
      <c r="B7" s="205" t="n"/>
      <c r="C7" s="205" t="n"/>
      <c r="D7" s="205" t="n"/>
      <c r="E7" s="205" t="n"/>
      <c r="F7" s="205" t="n"/>
      <c r="G7" s="205" t="n"/>
      <c r="H7" s="205" t="n"/>
      <c r="I7" s="205" t="n"/>
      <c r="J7" s="205" t="n"/>
      <c r="K7" s="205" t="n"/>
      <c r="L7" s="205" t="n"/>
      <c r="M7" s="205" t="n"/>
      <c r="N7" s="205" t="n"/>
    </row>
    <row r="8" ht="14.25" customHeight="1">
      <c r="A8" s="205" t="n"/>
      <c r="B8" s="205" t="n"/>
      <c r="C8" s="205" t="n"/>
      <c r="D8" s="205" t="n"/>
      <c r="E8" s="205" t="n"/>
      <c r="F8" s="205" t="n"/>
      <c r="G8" s="205" t="n"/>
      <c r="H8" s="205" t="n"/>
      <c r="I8" s="205" t="n"/>
      <c r="J8" s="205" t="n"/>
      <c r="K8" s="205" t="n"/>
      <c r="L8" s="205" t="n"/>
      <c r="M8" s="205" t="n"/>
      <c r="N8" s="205" t="n"/>
    </row>
    <row r="9" ht="16.9" customHeight="1">
      <c r="A9" s="224" t="inlineStr">
        <is>
          <t>Category</t>
        </is>
      </c>
      <c r="B9" s="224" t="inlineStr">
        <is>
          <t>Group</t>
        </is>
      </c>
      <c r="C9" s="224" t="inlineStr">
        <is>
          <t>Number of Approaches</t>
        </is>
      </c>
      <c r="D9" s="224" t="inlineStr">
        <is>
          <t>Number of Instruments</t>
        </is>
      </c>
      <c r="E9" s="205" t="n"/>
      <c r="F9" s="205" t="n"/>
      <c r="G9" s="205" t="n"/>
      <c r="H9" s="225" t="inlineStr">
        <is>
          <t>Category</t>
        </is>
      </c>
      <c r="I9" s="225" t="inlineStr">
        <is>
          <t>Number of Approaches</t>
        </is>
      </c>
      <c r="J9" s="225" t="inlineStr">
        <is>
          <t>Number of Instruments</t>
        </is>
      </c>
      <c r="K9" s="205" t="n"/>
      <c r="L9" s="205" t="n"/>
      <c r="M9" s="205" t="n"/>
      <c r="N9" s="205" t="n"/>
    </row>
    <row r="10" ht="16.5" customHeight="1">
      <c r="A10" s="435" t="inlineStr">
        <is>
          <t>Economic instruments</t>
        </is>
      </c>
      <c r="B10" s="212" t="inlineStr">
        <is>
          <t>Trading scheme</t>
        </is>
      </c>
      <c r="C10" s="212">
        <f>COUNTIF('Approaches'!B:B, "Trading scheme")</f>
        <v/>
      </c>
      <c r="D10" s="212">
        <f>COUNTIF('Instruments overview'!J:J, "Trading scheme")</f>
        <v/>
      </c>
      <c r="E10" s="205" t="n"/>
      <c r="F10" s="205" t="n"/>
      <c r="G10" s="205" t="n"/>
      <c r="H10" s="213" t="inlineStr">
        <is>
          <t>Economic instruments</t>
        </is>
      </c>
      <c r="I10" s="214">
        <f>COUNTIF('Approaches'!A:A, "Economic")</f>
        <v/>
      </c>
      <c r="J10" s="214">
        <f>COUNTIF('Instruments overview'!I:I, "Economic instruments")</f>
        <v/>
      </c>
      <c r="K10" s="205" t="n"/>
      <c r="L10" s="205" t="n"/>
      <c r="M10" s="205" t="n"/>
      <c r="N10" s="205" t="n"/>
    </row>
    <row r="11" ht="14.25" customHeight="1">
      <c r="A11" s="153" t="n"/>
      <c r="B11" s="212" t="inlineStr">
        <is>
          <t>Subsidy</t>
        </is>
      </c>
      <c r="C11" s="212">
        <f>COUNTIF('Approaches'!B:B, "Subsidy")</f>
        <v/>
      </c>
      <c r="D11" s="212">
        <f>COUNTIF('Instruments overview'!J:J, "Subsidy")</f>
        <v/>
      </c>
      <c r="E11" s="205" t="n"/>
      <c r="F11" s="205" t="n"/>
      <c r="G11" s="205" t="n"/>
      <c r="H11" s="213" t="inlineStr">
        <is>
          <t>Regulatory instruments</t>
        </is>
      </c>
      <c r="I11" s="214">
        <f>COUNTIF('Approaches'!A:A, "Regulatory")</f>
        <v/>
      </c>
      <c r="J11" s="214">
        <f>COUNTIF('Instruments overview'!I:I, "Regulatory instruments")</f>
        <v/>
      </c>
      <c r="K11" s="205" t="n"/>
      <c r="L11" s="205" t="n"/>
      <c r="M11" s="205" t="n"/>
      <c r="N11" s="205" t="n"/>
    </row>
    <row r="12" ht="14.25" customHeight="1">
      <c r="A12" s="153" t="n"/>
      <c r="B12" s="212" t="inlineStr">
        <is>
          <t>Tax</t>
        </is>
      </c>
      <c r="C12" s="212">
        <f>COUNTIF('Approaches'!B:B, "Tax")</f>
        <v/>
      </c>
      <c r="D12" s="212">
        <f>COUNTIF('Instruments overview'!J:J, "Tax")</f>
        <v/>
      </c>
      <c r="E12" s="205" t="n"/>
      <c r="F12" s="205" t="n"/>
      <c r="G12" s="205" t="n"/>
      <c r="H12" s="213" t="inlineStr">
        <is>
          <t>Government I&amp;C</t>
        </is>
      </c>
      <c r="I12" s="214">
        <f>COUNTIF('Approaches'!A:A, "Government investment and consumption")</f>
        <v/>
      </c>
      <c r="J12" s="214">
        <f>COUNTIF('Instruments overview'!I:I, "Government I&amp;C")</f>
        <v/>
      </c>
      <c r="K12" s="205" t="n"/>
      <c r="L12" s="205" t="n"/>
      <c r="M12" s="205" t="n"/>
      <c r="N12" s="205" t="n"/>
    </row>
    <row r="13" ht="14.25" customHeight="1">
      <c r="A13" s="154" t="n"/>
      <c r="B13" s="212" t="inlineStr">
        <is>
          <t>Administered price</t>
        </is>
      </c>
      <c r="C13" s="212">
        <f>COUNTIF('Approaches'!B:B, "Administered price")</f>
        <v/>
      </c>
      <c r="D13" s="212">
        <f>COUNTIF('Instruments overview'!J:J, "Administered price")</f>
        <v/>
      </c>
      <c r="E13" s="205" t="n"/>
      <c r="F13" s="205" t="n"/>
      <c r="G13" s="205" t="n"/>
      <c r="H13" s="213" t="inlineStr">
        <is>
          <t>Information instruments</t>
        </is>
      </c>
      <c r="I13" s="214">
        <f>COUNTIF('Approaches'!A:A, "Information")</f>
        <v/>
      </c>
      <c r="J13" s="214">
        <f>COUNTIF('Instruments overview'!I:I, "Information instruments")</f>
        <v/>
      </c>
      <c r="K13" s="205" t="n"/>
      <c r="L13" s="205" t="n"/>
      <c r="M13" s="205" t="n"/>
      <c r="N13" s="205" t="n"/>
    </row>
    <row r="14" ht="14.25" customHeight="1">
      <c r="A14" s="436" t="inlineStr">
        <is>
          <t>Regulatory instruments</t>
        </is>
      </c>
      <c r="B14" s="212" t="inlineStr">
        <is>
          <t>Technology standard</t>
        </is>
      </c>
      <c r="C14" s="212">
        <f>COUNTIF('Approaches'!B:B, "Technology standard")</f>
        <v/>
      </c>
      <c r="D14" s="212">
        <f>COUNTIF('Instruments overview'!J:J, "Technology standard")</f>
        <v/>
      </c>
      <c r="E14" s="205" t="n"/>
      <c r="F14" s="205" t="n"/>
      <c r="G14" s="205" t="n"/>
      <c r="H14" s="213" t="inlineStr">
        <is>
          <t>Voluntary approaches</t>
        </is>
      </c>
      <c r="I14" s="214">
        <f>COUNTIF('Approaches'!A:A, "Voluntary")</f>
        <v/>
      </c>
      <c r="J14" s="214">
        <f>COUNTIF('Instruments overview'!I:I, "Voluntary approaches")</f>
        <v/>
      </c>
      <c r="K14" s="205" t="n"/>
      <c r="L14" s="205" t="n"/>
      <c r="M14" s="205" t="n"/>
      <c r="N14" s="205" t="n"/>
    </row>
    <row r="15" ht="14.25" customHeight="1">
      <c r="B15" s="212" t="inlineStr">
        <is>
          <t>Performance standard</t>
        </is>
      </c>
      <c r="C15" s="212">
        <f>COUNTIF('Approaches'!B:B, "Performance standard")</f>
        <v/>
      </c>
      <c r="D15" s="212">
        <f>COUNTIF('Instruments overview'!J:J, "Performance standard")</f>
        <v/>
      </c>
      <c r="E15" s="205" t="n"/>
      <c r="F15" s="205" t="n"/>
      <c r="G15" s="205" t="n"/>
      <c r="H15" s="205" t="n"/>
      <c r="I15" s="205" t="n"/>
      <c r="J15" s="205" t="n"/>
      <c r="K15" s="205" t="n"/>
      <c r="L15" s="205" t="n"/>
      <c r="M15" s="205" t="n"/>
      <c r="N15" s="205" t="n"/>
    </row>
    <row r="16" ht="14.25" customHeight="1">
      <c r="B16" s="212" t="inlineStr">
        <is>
          <t>Framework regulation</t>
        </is>
      </c>
      <c r="C16" s="212">
        <f>COUNTIF('Approaches'!B:B, "Framework regulation")</f>
        <v/>
      </c>
      <c r="D16" s="212">
        <f>COUNTIF('Instruments overview'!J:J, "Framework regulation")</f>
        <v/>
      </c>
      <c r="E16" s="205" t="n"/>
      <c r="F16" s="205" t="n"/>
      <c r="G16" s="205" t="n"/>
      <c r="H16" s="205" t="n"/>
      <c r="I16" s="205" t="n"/>
      <c r="J16" s="205" t="n"/>
      <c r="K16" s="205" t="n"/>
      <c r="L16" s="205" t="n"/>
      <c r="M16" s="205" t="n"/>
      <c r="N16" s="205" t="n"/>
    </row>
    <row r="17" ht="16.9" customHeight="1">
      <c r="A17" s="436" t="inlineStr">
        <is>
          <t>Government I&amp;C</t>
        </is>
      </c>
      <c r="B17" s="212" t="inlineStr">
        <is>
          <t>Public procurement</t>
        </is>
      </c>
      <c r="C17" s="212">
        <f>COUNTIF('Approaches'!B:B, "Public procurement")</f>
        <v/>
      </c>
      <c r="D17" s="212">
        <f>COUNTIF('Instruments overview'!J:J, "Public procurement")</f>
        <v/>
      </c>
      <c r="E17" s="205" t="n"/>
      <c r="F17" s="205" t="n"/>
      <c r="G17" s="205" t="n"/>
      <c r="H17" s="226" t="inlineStr">
        <is>
          <t>Emission Sector</t>
        </is>
      </c>
      <c r="I17" s="225" t="inlineStr">
        <is>
          <t>Number of Approaches</t>
        </is>
      </c>
      <c r="J17" s="226" t="inlineStr">
        <is>
          <t>Number of Instruments</t>
        </is>
      </c>
      <c r="K17" s="205" t="n"/>
      <c r="L17" s="205" t="n"/>
      <c r="M17" s="205" t="n"/>
      <c r="N17" s="205" t="n"/>
    </row>
    <row r="18" ht="16.5" customHeight="1">
      <c r="B18" s="212" t="inlineStr">
        <is>
          <t>Public investment</t>
        </is>
      </c>
      <c r="C18" s="212">
        <f>COUNTIF('Approaches'!B:B, "Public investment")</f>
        <v/>
      </c>
      <c r="D18" s="212">
        <f>COUNTIF('Instruments overview'!J:J, "Public investment")</f>
        <v/>
      </c>
      <c r="E18" s="205" t="n"/>
      <c r="F18" s="205" t="n"/>
      <c r="G18" s="205" t="n"/>
      <c r="H18" s="213" t="inlineStr">
        <is>
          <t>Energy</t>
        </is>
      </c>
      <c r="I18" s="214">
        <f>SUMPRODUCT((ISNUMBER(SEARCH("Energy",'Approaches'!F:F)))*1)</f>
        <v/>
      </c>
      <c r="J18" s="214">
        <f>COUNTIF('Instruments overview'!K:K, "*Energy*")</f>
        <v/>
      </c>
      <c r="K18" s="205" t="n"/>
      <c r="L18" s="205" t="n"/>
      <c r="M18" s="205" t="n"/>
      <c r="N18" s="205" t="n"/>
    </row>
    <row r="19" ht="14.25" customHeight="1">
      <c r="B19" s="212" t="inlineStr">
        <is>
          <t>Public appraisal rule</t>
        </is>
      </c>
      <c r="C19" s="212">
        <f>COUNTIF('Approaches'!B:B, "Public appraisal rules")</f>
        <v/>
      </c>
      <c r="D19" s="212">
        <f>COUNTIF('Instruments overview'!J:J, "Public appraisal rules")</f>
        <v/>
      </c>
      <c r="E19" s="205" t="n"/>
      <c r="F19" s="205" t="n"/>
      <c r="G19" s="205" t="n"/>
      <c r="H19" s="213" t="inlineStr">
        <is>
          <t>Industry</t>
        </is>
      </c>
      <c r="I19" s="214">
        <f>SUMPRODUCT((ISNUMBER(SEARCH("Industry",'Approaches'!F:F)))*1)</f>
        <v/>
      </c>
      <c r="J19" s="214">
        <f>COUNTIF('Instruments overview'!K:K, "*Industry*")</f>
        <v/>
      </c>
      <c r="K19" s="205" t="n"/>
      <c r="L19" s="205" t="n"/>
      <c r="M19" s="205" t="n"/>
      <c r="N19" s="205" t="n"/>
    </row>
    <row r="20" ht="14.25" customHeight="1">
      <c r="A20" s="436" t="inlineStr">
        <is>
          <t>Information instruments</t>
        </is>
      </c>
      <c r="B20" s="212" t="inlineStr">
        <is>
          <t>Label</t>
        </is>
      </c>
      <c r="C20" s="212">
        <f>COUNTIF('Approaches'!B:B, "Comparative energy efficiency label")</f>
        <v/>
      </c>
      <c r="D20" s="212">
        <f>COUNTIF('Instruments overview'!J:J, "Comparative energy efficiency label")</f>
        <v/>
      </c>
      <c r="E20" s="205" t="n"/>
      <c r="F20" s="205" t="n"/>
      <c r="G20" s="205" t="n"/>
      <c r="H20" s="213" t="inlineStr">
        <is>
          <t>Buildings</t>
        </is>
      </c>
      <c r="I20" s="214">
        <f>SUMPRODUCT((ISNUMBER(SEARCH("Buildings",'Approaches'!F:F)))*1)</f>
        <v/>
      </c>
      <c r="J20" s="214">
        <f>COUNTIF('Instruments overview'!K:K, "*Buildings*")</f>
        <v/>
      </c>
      <c r="K20" s="205" t="n"/>
      <c r="L20" s="205" t="n"/>
      <c r="M20" s="205" t="n"/>
      <c r="N20" s="205" t="n"/>
    </row>
    <row r="21" ht="14.25" customHeight="1">
      <c r="B21" s="212" t="inlineStr">
        <is>
          <t>Reporting requirement</t>
        </is>
      </c>
      <c r="C21" s="212">
        <f>COUNTIF('Approaches'!B:B, "Reporting requirements")</f>
        <v/>
      </c>
      <c r="D21" s="212">
        <f>COUNTIF('Instruments overview'!J:J, "Reporting requirements")</f>
        <v/>
      </c>
      <c r="E21" s="205" t="n"/>
      <c r="F21" s="205" t="n"/>
      <c r="G21" s="205" t="n"/>
      <c r="H21" s="213" t="inlineStr">
        <is>
          <t>Transport</t>
        </is>
      </c>
      <c r="I21" s="214">
        <f>SUMPRODUCT((ISNUMBER(SEARCH("Transport",'Approaches'!F:F)))*1)</f>
        <v/>
      </c>
      <c r="J21" s="214">
        <f>COUNTIF('Instruments overview'!K:K, "*Transport*")</f>
        <v/>
      </c>
      <c r="K21" s="205" t="n"/>
      <c r="L21" s="205" t="n"/>
      <c r="M21" s="205" t="n"/>
      <c r="N21" s="205" t="n"/>
    </row>
    <row r="22" ht="14.25" customHeight="1">
      <c r="B22" s="212" t="inlineStr">
        <is>
          <t>Capacity building and public awareness</t>
        </is>
      </c>
      <c r="C22" s="212">
        <f>COUNTIF('Approaches'!B:B, "Capacity building and public awareness")</f>
        <v/>
      </c>
      <c r="D22" s="212">
        <f>COUNTIF('Instruments overview'!J:J, "Capacity building and public awareness")</f>
        <v/>
      </c>
      <c r="E22" s="205" t="n"/>
      <c r="F22" s="205" t="n"/>
      <c r="G22" s="205" t="n"/>
      <c r="H22" s="213" t="inlineStr">
        <is>
          <t>AFOLU</t>
        </is>
      </c>
      <c r="I22" s="214">
        <f>SUMPRODUCT((ISNUMBER(SEARCH("AFOLU",'Approaches'!F:F)))*1)</f>
        <v/>
      </c>
      <c r="J22" s="214">
        <f>COUNTIF('Instruments overview'!K:K, "*AFOLU*")</f>
        <v/>
      </c>
      <c r="K22" s="205" t="n"/>
      <c r="L22" s="205" t="n"/>
      <c r="M22" s="205" t="n"/>
      <c r="N22" s="205" t="n"/>
    </row>
    <row r="23" ht="14.25" customHeight="1">
      <c r="A23" s="436" t="inlineStr">
        <is>
          <t>Voluntary approaches</t>
        </is>
      </c>
      <c r="B23" s="212" t="inlineStr">
        <is>
          <t>Voluntary information instrument</t>
        </is>
      </c>
      <c r="C23" s="212">
        <f>COUNTIF('Approaches'!B:B, "Voluntary information instrument")</f>
        <v/>
      </c>
      <c r="D23" s="212">
        <f>COUNTIF('Instruments overview'!J:J, "Voluntary information instrument")</f>
        <v/>
      </c>
      <c r="E23" s="205" t="n"/>
      <c r="F23" s="205" t="n"/>
      <c r="G23" s="205" t="n"/>
      <c r="H23" s="213" t="inlineStr">
        <is>
          <t>Waste</t>
        </is>
      </c>
      <c r="I23" s="214">
        <f>SUMPRODUCT((ISNUMBER(SEARCH("Waste",'Approaches'!F:F)))*1)</f>
        <v/>
      </c>
      <c r="J23" s="214">
        <f>COUNTIF('Instruments overview'!K:K, "*Waste*")</f>
        <v/>
      </c>
      <c r="K23" s="205" t="n"/>
      <c r="L23" s="205" t="n"/>
      <c r="M23" s="205" t="n"/>
      <c r="N23" s="205" t="n"/>
    </row>
    <row r="24" ht="14.25" customHeight="1">
      <c r="B24" s="212" t="inlineStr">
        <is>
          <t>Voluntary target</t>
        </is>
      </c>
      <c r="C24" s="212">
        <f>COUNTIF('Approaches'!B:B, "Voluntary target")</f>
        <v/>
      </c>
      <c r="D24" s="212">
        <f>COUNTIF('Instruments overview'!J:J, "Voluntary target")</f>
        <v/>
      </c>
      <c r="E24" s="205" t="n"/>
      <c r="F24" s="205" t="n"/>
      <c r="G24" s="205" t="n"/>
      <c r="H24" s="213" t="inlineStr">
        <is>
          <t>Cross-sectoral</t>
        </is>
      </c>
      <c r="I24" s="214">
        <f>SUMPRODUCT((ISNUMBER(SEARCH("Cross-sectoral",'Approaches'!F:F)))*1)</f>
        <v/>
      </c>
      <c r="J24" s="214">
        <f>COUNTIF('Instruments overview'!K:K, "*Cross-sectoral*")</f>
        <v/>
      </c>
      <c r="K24" s="205" t="n"/>
      <c r="L24" s="205" t="n"/>
      <c r="M24" s="205" t="n"/>
      <c r="N24" s="205" t="n"/>
    </row>
    <row r="25" ht="14.25" customHeight="1">
      <c r="B25" s="212" t="inlineStr">
        <is>
          <t>Voluntary trading system</t>
        </is>
      </c>
      <c r="C25" s="212">
        <f>COUNTIF('Approaches'!B:B, "Voluntary trading system")</f>
        <v/>
      </c>
      <c r="D25" s="212">
        <f>COUNTIF('Instruments overview'!J:J, "Voluntary trading system")</f>
        <v/>
      </c>
      <c r="E25" s="205" t="n"/>
      <c r="F25" s="205" t="n"/>
      <c r="G25" s="205" t="n"/>
      <c r="H25" s="222" t="n"/>
      <c r="I25" s="205" t="n"/>
      <c r="J25" s="205" t="n"/>
      <c r="K25" s="205" t="n"/>
      <c r="L25" s="205" t="n"/>
      <c r="M25" s="205" t="n"/>
      <c r="N25" s="205" t="n"/>
    </row>
    <row r="26" ht="14.25" customHeight="1">
      <c r="A26" s="205" t="n"/>
      <c r="B26" s="205" t="n"/>
      <c r="C26" s="205" t="n"/>
      <c r="D26" s="205" t="n"/>
      <c r="E26" s="205" t="n"/>
      <c r="F26" s="205" t="n"/>
      <c r="G26" s="205" t="n"/>
      <c r="H26" s="205" t="n"/>
      <c r="I26" s="205" t="n"/>
      <c r="J26" s="205" t="n"/>
      <c r="K26" s="205" t="n"/>
      <c r="L26" s="205" t="n"/>
      <c r="M26" s="205" t="n"/>
      <c r="N26" s="205" t="n"/>
    </row>
    <row r="27" ht="14.25" customHeight="1">
      <c r="A27" s="218" t="inlineStr">
        <is>
          <t>Note: The sum of numbers for "category" and "group" equals the total number of approaches/instruments, since each approach/instrument only belongs to one category/group. The sum of numbers in the other tables are larger than the total number of approaches/instruments since some approaches/instruments belong to more than one classification.</t>
        </is>
      </c>
      <c r="B27" s="205" t="n"/>
      <c r="C27" s="205" t="n"/>
      <c r="D27" s="205" t="n"/>
      <c r="E27" s="205" t="n"/>
      <c r="F27" s="205" t="n"/>
      <c r="G27" s="205" t="n"/>
      <c r="H27" s="205" t="n"/>
      <c r="I27" s="205" t="n"/>
      <c r="J27" s="205" t="n"/>
      <c r="K27" s="205" t="n"/>
      <c r="L27" s="205" t="n"/>
      <c r="M27" s="205" t="n"/>
      <c r="N27" s="205" t="n"/>
    </row>
    <row r="28" ht="16.9" customHeight="1">
      <c r="A28" s="205" t="n"/>
      <c r="B28" s="205" t="n"/>
      <c r="C28" s="205" t="n"/>
      <c r="D28" s="205" t="n"/>
      <c r="E28" s="205" t="n"/>
      <c r="F28" s="205" t="n"/>
      <c r="G28" s="205" t="n"/>
      <c r="H28" s="225" t="inlineStr">
        <is>
          <t>Functioning channel</t>
        </is>
      </c>
      <c r="I28" s="225" t="inlineStr">
        <is>
          <t>Number of Approaches</t>
        </is>
      </c>
      <c r="J28" s="225" t="inlineStr">
        <is>
          <t>Number of Instruments</t>
        </is>
      </c>
      <c r="K28" s="205" t="n"/>
      <c r="L28" s="205" t="n"/>
      <c r="M28" s="205" t="n"/>
      <c r="N28" s="205" t="n"/>
    </row>
    <row r="29" ht="16.5" customHeight="1">
      <c r="A29" s="205" t="n"/>
      <c r="B29" s="205" t="n"/>
      <c r="C29" s="205" t="n"/>
      <c r="D29" s="205" t="n"/>
      <c r="E29" s="205" t="n"/>
      <c r="F29" s="205" t="n"/>
      <c r="G29" s="205" t="n"/>
      <c r="H29" s="213" t="inlineStr">
        <is>
          <t>Supply-side</t>
        </is>
      </c>
      <c r="I29" s="214">
        <f>SUMPRODUCT((ISNUMBER(SEARCH("Supply-side",'Approaches'!H:H)))*1)</f>
        <v/>
      </c>
      <c r="J29" s="214">
        <f>COUNTIF('Instruments overview'!M:M, "*Supply-side*")</f>
        <v/>
      </c>
      <c r="K29" s="205" t="n"/>
      <c r="L29" s="205" t="n"/>
      <c r="M29" s="205" t="n"/>
      <c r="N29" s="205" t="n"/>
    </row>
    <row r="30" ht="14.25" customHeight="1">
      <c r="A30" s="205" t="n"/>
      <c r="B30" s="205" t="n"/>
      <c r="C30" s="205" t="n"/>
      <c r="D30" s="205" t="n"/>
      <c r="E30" s="205" t="n"/>
      <c r="F30" s="205" t="n"/>
      <c r="G30" s="205" t="n"/>
      <c r="H30" s="213" t="inlineStr">
        <is>
          <t>Demand-side</t>
        </is>
      </c>
      <c r="I30" s="214">
        <f>SUMPRODUCT((ISNUMBER(SEARCH("Demand-side",'Approaches'!H:H)))*1)</f>
        <v/>
      </c>
      <c r="J30" s="214">
        <f>COUNTIF('Instruments overview'!M:M, "*Demand-side*")</f>
        <v/>
      </c>
      <c r="K30" s="205" t="n"/>
      <c r="L30" s="205" t="n"/>
      <c r="M30" s="205" t="n"/>
      <c r="N30" s="205" t="n"/>
    </row>
    <row r="31" ht="14.25" customHeight="1">
      <c r="A31" s="205" t="n"/>
      <c r="B31" s="205" t="n"/>
      <c r="C31" s="205" t="n"/>
      <c r="D31" s="205" t="n"/>
      <c r="E31" s="205" t="n"/>
      <c r="F31" s="205" t="n"/>
      <c r="G31" s="205" t="n"/>
      <c r="H31" s="213" t="inlineStr">
        <is>
          <t>Environment</t>
        </is>
      </c>
      <c r="I31" s="214">
        <f>SUMPRODUCT((ISNUMBER(SEARCH("Environment",'Approaches'!H:H)))*1)</f>
        <v/>
      </c>
      <c r="J31" s="214">
        <f>COUNTIF('Instruments overview'!M:M, "*Environment*")</f>
        <v/>
      </c>
      <c r="K31" s="205" t="n"/>
      <c r="L31" s="205" t="n"/>
      <c r="M31" s="205" t="n"/>
      <c r="N31" s="205" t="n"/>
    </row>
    <row r="32" ht="14.25" customHeight="1">
      <c r="A32" s="205" t="n"/>
      <c r="B32" s="205" t="n"/>
      <c r="C32" s="205" t="n"/>
      <c r="D32" s="205" t="n"/>
      <c r="E32" s="205" t="n"/>
      <c r="F32" s="205" t="n"/>
      <c r="G32" s="205" t="n"/>
      <c r="H32" s="205" t="n"/>
      <c r="I32" s="205" t="n"/>
      <c r="J32" s="205" t="n"/>
      <c r="K32" s="205" t="n"/>
      <c r="L32" s="205" t="n"/>
      <c r="M32" s="205" t="n"/>
      <c r="N32" s="205" t="n"/>
    </row>
    <row r="33" ht="14.25" customHeight="1">
      <c r="A33" s="205" t="n"/>
      <c r="B33" s="205" t="n"/>
      <c r="C33" s="205" t="n"/>
      <c r="D33" s="205" t="n"/>
      <c r="E33" s="205" t="n"/>
      <c r="F33" s="205" t="n"/>
      <c r="G33" s="205" t="n"/>
      <c r="H33" s="205" t="n"/>
      <c r="I33" s="205" t="n"/>
      <c r="J33" s="205" t="n"/>
      <c r="K33" s="205" t="n"/>
      <c r="L33" s="205" t="n"/>
      <c r="M33" s="205" t="n"/>
      <c r="N33" s="205" t="n"/>
    </row>
    <row r="34" ht="16.9" customHeight="1">
      <c r="A34" s="205" t="n"/>
      <c r="B34" s="205" t="n"/>
      <c r="C34" s="205" t="n"/>
      <c r="D34" s="205" t="n"/>
      <c r="E34" s="205" t="n"/>
      <c r="F34" s="205" t="n"/>
      <c r="G34" s="205" t="n"/>
      <c r="H34" s="225" t="inlineStr">
        <is>
          <t>Mitigation relevance</t>
        </is>
      </c>
      <c r="I34" s="225" t="inlineStr">
        <is>
          <t>Number of Approaches</t>
        </is>
      </c>
      <c r="J34" s="225" t="inlineStr">
        <is>
          <t>Number of Instruments</t>
        </is>
      </c>
      <c r="K34" s="205" t="n"/>
      <c r="L34" s="205" t="n"/>
      <c r="M34" s="205" t="n"/>
      <c r="N34" s="205" t="n"/>
    </row>
    <row r="35" ht="16.5" customHeight="1">
      <c r="A35" s="205" t="n"/>
      <c r="B35" s="205" t="n"/>
      <c r="C35" s="205" t="n"/>
      <c r="D35" s="205" t="n"/>
      <c r="E35" s="205" t="n"/>
      <c r="F35" s="205" t="n"/>
      <c r="G35" s="205" t="n"/>
      <c r="H35" s="213" t="inlineStr">
        <is>
          <t>Direct</t>
        </is>
      </c>
      <c r="I35" s="214">
        <f>SUMPRODUCT((ISNUMBER(SEARCH("Direct",'Approaches'!G:G)))*1)</f>
        <v/>
      </c>
      <c r="J35" s="214">
        <f>COUNTIF('Instruments overview'!H:H, "Direct")</f>
        <v/>
      </c>
      <c r="K35" s="205" t="n"/>
      <c r="L35" s="205" t="n"/>
      <c r="M35" s="205" t="n"/>
      <c r="N35" s="205" t="n"/>
    </row>
    <row r="36" ht="14.25" customHeight="1">
      <c r="A36" s="205" t="n"/>
      <c r="B36" s="205" t="n"/>
      <c r="C36" s="205" t="n"/>
      <c r="D36" s="205" t="n"/>
      <c r="E36" s="205" t="n"/>
      <c r="F36" s="205" t="n"/>
      <c r="G36" s="205" t="n"/>
      <c r="H36" s="213" t="inlineStr">
        <is>
          <t>Indirect</t>
        </is>
      </c>
      <c r="I36" s="214">
        <f>SUMPRODUCT((ISNUMBER(SEARCH("Indirect",'Approaches'!G:G)))*1)</f>
        <v/>
      </c>
      <c r="J36" s="214">
        <f>COUNTIF('Instruments overview'!H:H, "Indirect")</f>
        <v/>
      </c>
      <c r="K36" s="205" t="n"/>
      <c r="L36" s="205" t="n"/>
      <c r="M36" s="205" t="n"/>
      <c r="N36" s="205" t="n"/>
    </row>
    <row r="37" ht="14.25" customHeight="1">
      <c r="A37" s="205" t="n"/>
      <c r="B37" s="205" t="n"/>
      <c r="C37" s="205" t="n"/>
      <c r="D37" s="205" t="n"/>
      <c r="E37" s="205" t="n"/>
      <c r="F37" s="205" t="n"/>
      <c r="G37" s="205" t="n"/>
      <c r="H37" s="205" t="n"/>
      <c r="I37" s="205" t="n"/>
      <c r="J37" s="205" t="n"/>
      <c r="K37" s="205" t="n"/>
      <c r="L37" s="205" t="n"/>
      <c r="M37" s="205" t="n"/>
      <c r="N37" s="205" t="n"/>
    </row>
    <row r="38" ht="14.25" customHeight="1">
      <c r="A38" s="205" t="n"/>
      <c r="B38" s="205" t="n"/>
      <c r="C38" s="205" t="n"/>
      <c r="D38" s="205" t="n"/>
      <c r="E38" s="205" t="n"/>
      <c r="F38" s="205" t="n"/>
      <c r="G38" s="205" t="n"/>
      <c r="H38" s="205" t="n"/>
      <c r="I38" s="205" t="n"/>
      <c r="J38" s="205" t="n"/>
      <c r="K38" s="205" t="n"/>
      <c r="L38" s="205" t="n"/>
      <c r="M38" s="205" t="n"/>
      <c r="N38" s="205" t="n"/>
    </row>
    <row r="39" ht="16.9" customHeight="1">
      <c r="A39" s="205" t="n"/>
      <c r="B39" s="205" t="n"/>
      <c r="C39" s="205" t="n"/>
      <c r="D39" s="205" t="n"/>
      <c r="E39" s="205" t="n"/>
      <c r="F39" s="205" t="n"/>
      <c r="G39" s="205" t="n"/>
      <c r="H39" s="214" t="n"/>
      <c r="I39" s="225" t="inlineStr">
        <is>
          <t>Economic instruments</t>
        </is>
      </c>
      <c r="J39" s="225" t="inlineStr">
        <is>
          <t>Regulatory instruments</t>
        </is>
      </c>
      <c r="K39" s="225" t="inlineStr">
        <is>
          <t>Government I&amp;C</t>
        </is>
      </c>
      <c r="L39" s="225" t="inlineStr">
        <is>
          <t>Information instruments</t>
        </is>
      </c>
      <c r="M39" s="225" t="inlineStr">
        <is>
          <t>Voluntary approaches</t>
        </is>
      </c>
      <c r="N39" s="225" t="inlineStr">
        <is>
          <t>Total number of approaches</t>
        </is>
      </c>
    </row>
    <row r="40" ht="16.5" customHeight="1">
      <c r="A40" s="205" t="n"/>
      <c r="B40" s="205" t="n"/>
      <c r="C40" s="205" t="n"/>
      <c r="D40" s="205" t="n"/>
      <c r="E40" s="205" t="n"/>
      <c r="F40" s="205" t="n"/>
      <c r="G40" s="205" t="n"/>
      <c r="H40" s="225" t="inlineStr">
        <is>
          <t>Energy</t>
        </is>
      </c>
      <c r="I40" s="214">
        <f>COUNTIFS('Approaches'!F:F, "*Energy*", 'Approaches'!A:A, "Economic")</f>
        <v/>
      </c>
      <c r="J40" s="214">
        <f>COUNTIFS('Approaches'!F:F, "*Energy*", 'Approaches'!A:A, "Regulatory")</f>
        <v/>
      </c>
      <c r="K40" s="214">
        <f>COUNTIFS('Approaches'!F:F, "*Energy*", 'Approaches'!A:A, "Government investment and consumption")</f>
        <v/>
      </c>
      <c r="L40" s="214">
        <f>COUNTIFS('Approaches'!F:F, "*Energy*", 'Approaches'!A:A, "Information")</f>
        <v/>
      </c>
      <c r="M40" s="214">
        <f>COUNTIFS('Approaches'!F:F, "*Energy*", 'Approaches'!A:A, "Voluntary")</f>
        <v/>
      </c>
      <c r="N40" s="214">
        <f>SUM(I40:M40)</f>
        <v/>
      </c>
    </row>
    <row r="41" ht="16.5" customHeight="1">
      <c r="A41" s="205" t="n"/>
      <c r="B41" s="205" t="n"/>
      <c r="C41" s="205" t="n"/>
      <c r="D41" s="205" t="n"/>
      <c r="E41" s="205" t="n"/>
      <c r="F41" s="205" t="n"/>
      <c r="G41" s="205" t="n"/>
      <c r="H41" s="225" t="inlineStr">
        <is>
          <t>Industry</t>
        </is>
      </c>
      <c r="I41" s="214">
        <f>COUNTIFS('Approaches'!F:F, "*Industry*", 'Approaches'!A:A, "Economic")</f>
        <v/>
      </c>
      <c r="J41" s="214">
        <f>COUNTIFS('Approaches'!F:F, "*Industry*", 'Approaches'!A:A, "Regulatory")</f>
        <v/>
      </c>
      <c r="K41" s="214">
        <f>COUNTIFS('Approaches'!F:F, "*Industry*", 'Approaches'!A:A, "Government investment and consumption")</f>
        <v/>
      </c>
      <c r="L41" s="214">
        <f>COUNTIFS('Approaches'!F:F, "*Industry*", 'Approaches'!A:A, "Information")</f>
        <v/>
      </c>
      <c r="M41" s="214">
        <f>COUNTIFS('Approaches'!F:F, "*Industry*", 'Approaches'!A:A, "Voluntary")</f>
        <v/>
      </c>
      <c r="N41" s="214">
        <f>SUM(I41:M41)</f>
        <v/>
      </c>
    </row>
    <row r="42" ht="16.5" customHeight="1">
      <c r="A42" s="205" t="n"/>
      <c r="B42" s="205" t="n"/>
      <c r="C42" s="205" t="n"/>
      <c r="D42" s="205" t="n"/>
      <c r="E42" s="205" t="n"/>
      <c r="F42" s="205" t="n"/>
      <c r="G42" s="205" t="n"/>
      <c r="H42" s="225" t="inlineStr">
        <is>
          <t>Buildings</t>
        </is>
      </c>
      <c r="I42" s="214">
        <f>COUNTIFS('Approaches'!F:F, "*Buildings*", 'Approaches'!A:A, "Economic")</f>
        <v/>
      </c>
      <c r="J42" s="214">
        <f>COUNTIFS('Approaches'!F:F, "*Buildings*", 'Approaches'!A:A, "Regulatory")</f>
        <v/>
      </c>
      <c r="K42" s="214">
        <f>COUNTIFS('Approaches'!F:F, "*Buildings*", 'Approaches'!A:A, "Government investment and consumption")</f>
        <v/>
      </c>
      <c r="L42" s="214">
        <f>COUNTIFS('Approaches'!F:F, "*Buildings*", 'Approaches'!A:A, "Information")</f>
        <v/>
      </c>
      <c r="M42" s="214">
        <f>COUNTIFS('Approaches'!F:F, "*Buildings*", 'Approaches'!A:A, "Voluntary")</f>
        <v/>
      </c>
      <c r="N42" s="214">
        <f>SUM(I42:M42)</f>
        <v/>
      </c>
    </row>
    <row r="43" ht="16.5" customHeight="1">
      <c r="A43" s="205" t="n"/>
      <c r="B43" s="205" t="n"/>
      <c r="C43" s="205" t="n"/>
      <c r="D43" s="205" t="n"/>
      <c r="E43" s="205" t="n"/>
      <c r="F43" s="205" t="n"/>
      <c r="G43" s="205" t="n"/>
      <c r="H43" s="225" t="inlineStr">
        <is>
          <t>Transport</t>
        </is>
      </c>
      <c r="I43" s="214">
        <f>COUNTIFS('Approaches'!F:F, "*Transport*", 'Approaches'!A:A, "Economic")</f>
        <v/>
      </c>
      <c r="J43" s="214">
        <f>COUNTIFS('Approaches'!F:F, "*Transport*", 'Approaches'!A:A, "Regulatory")</f>
        <v/>
      </c>
      <c r="K43" s="214">
        <f>COUNTIFS('Approaches'!F:F, "*Transport*", 'Approaches'!A:A, "Government investment and consumption")</f>
        <v/>
      </c>
      <c r="L43" s="214">
        <f>COUNTIFS('Approaches'!F:F, "*Transport*", 'Approaches'!A:A, "Information")</f>
        <v/>
      </c>
      <c r="M43" s="214">
        <f>COUNTIFS('Approaches'!F:F, "*Transport*", 'Approaches'!A:A, "Voluntary")</f>
        <v/>
      </c>
      <c r="N43" s="214">
        <f>SUM(I43:M43)</f>
        <v/>
      </c>
    </row>
    <row r="44" ht="16.5" customHeight="1">
      <c r="A44" s="205" t="n"/>
      <c r="B44" s="205" t="n"/>
      <c r="C44" s="205" t="n"/>
      <c r="D44" s="205" t="n"/>
      <c r="E44" s="205" t="n"/>
      <c r="F44" s="205" t="n"/>
      <c r="G44" s="205" t="n"/>
      <c r="H44" s="225" t="inlineStr">
        <is>
          <t>AFOLU</t>
        </is>
      </c>
      <c r="I44" s="214">
        <f>COUNTIFS('Approaches'!F:F, "*AFOLU*", 'Approaches'!A:A, "Economic")</f>
        <v/>
      </c>
      <c r="J44" s="214">
        <f>COUNTIFS('Approaches'!F:F, "*AFOLU*", 'Approaches'!A:A, "Regulatory")</f>
        <v/>
      </c>
      <c r="K44" s="214">
        <f>COUNTIFS('Approaches'!F:F, "*AFOLU*", 'Approaches'!A:A, "Government investment and consumption")</f>
        <v/>
      </c>
      <c r="L44" s="214">
        <f>COUNTIFS('Approaches'!F:F, "*AFOLU*", 'Approaches'!A:A, "Information")</f>
        <v/>
      </c>
      <c r="M44" s="214">
        <f>COUNTIFS('Approaches'!F:F, "*AFOLU*", 'Approaches'!A:A, "Voluntary")</f>
        <v/>
      </c>
      <c r="N44" s="214">
        <f>SUM(I44:M44)</f>
        <v/>
      </c>
    </row>
    <row r="45" ht="16.5" customHeight="1">
      <c r="A45" s="205" t="n"/>
      <c r="B45" s="205" t="n"/>
      <c r="C45" s="205" t="n"/>
      <c r="D45" s="205" t="n"/>
      <c r="E45" s="205" t="n"/>
      <c r="F45" s="205" t="n"/>
      <c r="G45" s="205" t="n"/>
      <c r="H45" s="225" t="inlineStr">
        <is>
          <t>Waste</t>
        </is>
      </c>
      <c r="I45" s="214">
        <f>COUNTIFS('Approaches'!F:F, "*Waste*", 'Approaches'!A:A, "Economic")</f>
        <v/>
      </c>
      <c r="J45" s="214">
        <f>COUNTIFS('Approaches'!F:F, "*Waste*", 'Approaches'!A:A, "Regulatory")</f>
        <v/>
      </c>
      <c r="K45" s="214">
        <f>COUNTIFS('Approaches'!F:F, "*Waste*", 'Approaches'!A:A, "Government investment and consumption")</f>
        <v/>
      </c>
      <c r="L45" s="214">
        <f>COUNTIFS('Approaches'!F:F, "*Waste*", 'Approaches'!A:A, "Information")</f>
        <v/>
      </c>
      <c r="M45" s="214">
        <f>COUNTIFS('Approaches'!F:F, "*Waste*", 'Approaches'!A:A, "Voluntary")</f>
        <v/>
      </c>
      <c r="N45" s="214">
        <f>SUM(I45:M45)</f>
        <v/>
      </c>
    </row>
    <row r="46" ht="16.5" customHeight="1">
      <c r="A46" s="205" t="n"/>
      <c r="B46" s="205" t="n"/>
      <c r="C46" s="205" t="n"/>
      <c r="D46" s="205" t="n"/>
      <c r="E46" s="205" t="n"/>
      <c r="F46" s="205" t="n"/>
      <c r="G46" s="205" t="n"/>
      <c r="H46" s="225" t="inlineStr">
        <is>
          <t>Cross-sectoral</t>
        </is>
      </c>
      <c r="I46" s="214">
        <f>COUNTIFS('Approaches'!F:F, "*Cross-sectoral*", 'Approaches'!A:A, "Economic")</f>
        <v/>
      </c>
      <c r="J46" s="214">
        <f>COUNTIFS('Approaches'!F:F, "*Cross-sectoral*", 'Approaches'!A:A, "Regulatory")</f>
        <v/>
      </c>
      <c r="K46" s="214">
        <f>COUNTIFS('Approaches'!F:F, "*Cross-sectoral*", 'Approaches'!A:A, "Government investment and consumption")</f>
        <v/>
      </c>
      <c r="L46" s="214">
        <f>COUNTIFS('Approaches'!F:F, "*Cross-sectoral*", 'Approaches'!A:A, "Information")</f>
        <v/>
      </c>
      <c r="M46" s="214">
        <f>COUNTIFS('Approaches'!F:F, "*Cross-sectoral*", 'Approaches'!A:A, "Voluntary")</f>
        <v/>
      </c>
      <c r="N46" s="214">
        <f>SUM(I46:M46)</f>
        <v/>
      </c>
    </row>
    <row r="47" ht="16.5" customHeight="1">
      <c r="A47" s="205" t="n"/>
      <c r="B47" s="205" t="n"/>
      <c r="C47" s="205" t="n"/>
      <c r="D47" s="205" t="n"/>
      <c r="E47" s="205" t="n"/>
      <c r="F47" s="205" t="n"/>
      <c r="G47" s="205" t="n"/>
      <c r="H47" s="227" t="n"/>
      <c r="I47" s="205" t="n"/>
      <c r="J47" s="205" t="n"/>
      <c r="K47" s="205" t="n"/>
      <c r="L47" s="205" t="n"/>
      <c r="M47" s="205" t="n"/>
      <c r="N47" s="205" t="n"/>
    </row>
    <row r="48" ht="16.5" customHeight="1"/>
  </sheetData>
  <mergeCells count="5">
    <mergeCell ref="A17:A19"/>
    <mergeCell ref="A20:A22"/>
    <mergeCell ref="A10:A13"/>
    <mergeCell ref="A23:A25"/>
    <mergeCell ref="A14:A16"/>
  </mergeCells>
  <conditionalFormatting sqref="C10:D25">
    <cfRule type="dataBar" priority="1">
      <dataBar showValue="1">
        <cfvo type="min"/>
        <cfvo type="max"/>
        <color rgb="4D14936F"/>
      </dataBar>
      <extLst>
        <ext xmlns:x14="http://schemas.microsoft.com/office/spreadsheetml/2009/9/main" uri="{B025F937-C7B1-47D3-B67F-A62EFF666E3E}">
          <x14:id>{DA7ABA51-AAAA-BBBB-0001-000000000001}</x14:id>
        </ext>
      </extLst>
    </cfRule>
  </conditionalFormatting>
  <conditionalFormatting sqref="I10:J14">
    <cfRule type="dataBar" priority="1">
      <dataBar showValue="1">
        <cfvo type="min"/>
        <cfvo type="max"/>
        <color rgb="4D14936F"/>
      </dataBar>
      <extLst>
        <ext xmlns:x14="http://schemas.microsoft.com/office/spreadsheetml/2009/9/main" uri="{B025F937-C7B1-47D3-B67F-A62EFF666E3E}">
          <x14:id>{DA7ABA51-AAAA-BBBB-0002-000000000001}</x14:id>
        </ext>
      </extLst>
    </cfRule>
  </conditionalFormatting>
  <conditionalFormatting sqref="I18:J24">
    <cfRule type="dataBar" priority="1">
      <dataBar showValue="1">
        <cfvo type="min"/>
        <cfvo type="max"/>
        <color rgb="4D14936F"/>
      </dataBar>
      <extLst>
        <ext xmlns:x14="http://schemas.microsoft.com/office/spreadsheetml/2009/9/main" uri="{B025F937-C7B1-47D3-B67F-A62EFF666E3E}">
          <x14:id>{DA7ABA51-AAAA-BBBB-0003-000000000001}</x14:id>
        </ext>
      </extLst>
    </cfRule>
  </conditionalFormatting>
  <conditionalFormatting sqref="I29:J31">
    <cfRule type="dataBar" priority="1">
      <dataBar showValue="1">
        <cfvo type="min"/>
        <cfvo type="max"/>
        <color rgb="4D14936F"/>
      </dataBar>
      <extLst>
        <ext xmlns:x14="http://schemas.microsoft.com/office/spreadsheetml/2009/9/main" uri="{B025F937-C7B1-47D3-B67F-A62EFF666E3E}">
          <x14:id>{DA7ABA51-AAAA-BBBB-0004-000000000001}</x14:id>
        </ext>
      </extLst>
    </cfRule>
  </conditionalFormatting>
  <conditionalFormatting sqref="I35:J36">
    <cfRule type="dataBar" priority="1">
      <dataBar showValue="1">
        <cfvo type="min"/>
        <cfvo type="max"/>
        <color rgb="4D14936F"/>
      </dataBar>
      <extLst>
        <ext xmlns:x14="http://schemas.microsoft.com/office/spreadsheetml/2009/9/main" uri="{B025F937-C7B1-47D3-B67F-A62EFF666E3E}">
          <x14:id>{DA7ABA51-AAAA-BBBB-0005-000000000001}</x14:id>
        </ext>
      </extLst>
    </cfRule>
  </conditionalFormatting>
  <conditionalFormatting sqref="I40:N46">
    <cfRule type="dataBar" priority="1">
      <dataBar showValue="1">
        <cfvo type="min"/>
        <cfvo type="max"/>
        <color rgb="4D14936F"/>
      </dataBar>
      <extLst>
        <ext xmlns:x14="http://schemas.microsoft.com/office/spreadsheetml/2009/9/main" uri="{B025F937-C7B1-47D3-B67F-A62EFF666E3E}">
          <x14:id>{DA7ABA51-AAAA-BBBB-0006-000000000001}</x14:id>
        </ext>
      </extLst>
    </cfRule>
  </conditionalFormatting>
  <pageMargins left="0.75" right="0.75" top="1" bottom="1" header="0.5" footer="0.5"/>
  <extLst>
    <ext xmlns:x14="http://schemas.microsoft.com/office/spreadsheetml/2009/9/main" uri="{78C0D931-6437-407d-A8EE-F0AAD7539E65}">
      <x14:conditionalFormattings>
        <x14:conditionalFormatting xmlns:xm="http://schemas.microsoft.com/office/excel/2006/main">
          <x14:cfRule type="dataBar" id="{DA7ABA51-AAAA-BBBB-0001-000000000001}">
            <x14:dataBar minLength="0" maxLength="100" border="1" gradient="0" negativeBarBorderColorSameAsPositive="0">
              <x14:cfvo type="autoMin"/>
              <x14:cfvo type="autoMax"/>
              <x14:borderColor rgb="4D14936F"/>
              <x14:negativeFillColor rgb="FFFF0000"/>
              <x14:negativeBorderColor rgb="FFFF0000"/>
              <x14:axisColor rgb="FF000000"/>
            </x14:dataBar>
          </x14:cfRule>
          <xm:sqref>C10:D25</xm:sqref>
        </x14:conditionalFormatting>
        <x14:conditionalFormatting xmlns:xm="http://schemas.microsoft.com/office/excel/2006/main">
          <x14:cfRule type="dataBar" id="{DA7ABA51-AAAA-BBBB-0002-000000000001}">
            <x14:dataBar minLength="0" maxLength="100" border="1" gradient="0" negativeBarBorderColorSameAsPositive="0">
              <x14:cfvo type="autoMin"/>
              <x14:cfvo type="autoMax"/>
              <x14:borderColor rgb="4D14936F"/>
              <x14:negativeFillColor rgb="FFFF0000"/>
              <x14:negativeBorderColor rgb="FFFF0000"/>
              <x14:axisColor rgb="FF000000"/>
            </x14:dataBar>
          </x14:cfRule>
          <xm:sqref>I10:J14</xm:sqref>
        </x14:conditionalFormatting>
        <x14:conditionalFormatting xmlns:xm="http://schemas.microsoft.com/office/excel/2006/main">
          <x14:cfRule type="dataBar" id="{DA7ABA51-AAAA-BBBB-0003-000000000001}">
            <x14:dataBar minLength="0" maxLength="100" border="1" gradient="0" negativeBarBorderColorSameAsPositive="0">
              <x14:cfvo type="autoMin"/>
              <x14:cfvo type="autoMax"/>
              <x14:borderColor rgb="4D14936F"/>
              <x14:negativeFillColor rgb="FFFF0000"/>
              <x14:negativeBorderColor rgb="FFFF0000"/>
              <x14:axisColor rgb="FF000000"/>
            </x14:dataBar>
          </x14:cfRule>
          <xm:sqref>I18:J24</xm:sqref>
        </x14:conditionalFormatting>
        <x14:conditionalFormatting xmlns:xm="http://schemas.microsoft.com/office/excel/2006/main">
          <x14:cfRule type="dataBar" id="{DA7ABA51-AAAA-BBBB-0004-000000000001}">
            <x14:dataBar minLength="0" maxLength="100" border="1" gradient="0" negativeBarBorderColorSameAsPositive="0">
              <x14:cfvo type="autoMin"/>
              <x14:cfvo type="autoMax"/>
              <x14:borderColor rgb="4D14936F"/>
              <x14:negativeFillColor rgb="FFFF0000"/>
              <x14:negativeBorderColor rgb="FFFF0000"/>
              <x14:axisColor rgb="FF000000"/>
            </x14:dataBar>
          </x14:cfRule>
          <xm:sqref>I29:J31</xm:sqref>
        </x14:conditionalFormatting>
        <x14:conditionalFormatting xmlns:xm="http://schemas.microsoft.com/office/excel/2006/main">
          <x14:cfRule type="dataBar" id="{DA7ABA51-AAAA-BBBB-0005-000000000001}">
            <x14:dataBar minLength="0" maxLength="100" border="1" gradient="0" negativeBarBorderColorSameAsPositive="0">
              <x14:cfvo type="autoMin"/>
              <x14:cfvo type="autoMax"/>
              <x14:borderColor rgb="4D14936F"/>
              <x14:negativeFillColor rgb="FFFF0000"/>
              <x14:negativeBorderColor rgb="FFFF0000"/>
              <x14:axisColor rgb="FF000000"/>
            </x14:dataBar>
          </x14:cfRule>
          <xm:sqref>I35:J36</xm:sqref>
        </x14:conditionalFormatting>
        <x14:conditionalFormatting xmlns:xm="http://schemas.microsoft.com/office/excel/2006/main">
          <x14:cfRule type="dataBar" id="{DA7ABA51-AAAA-BBBB-0006-000000000001}">
            <x14:dataBar minLength="0" maxLength="100" border="1" gradient="0" negativeBarBorderColorSameAsPositive="0">
              <x14:cfvo type="autoMin"/>
              <x14:cfvo type="autoMax"/>
              <x14:borderColor rgb="4D14936F"/>
              <x14:negativeFillColor rgb="FFFF0000"/>
              <x14:negativeBorderColor rgb="FFFF0000"/>
              <x14:axisColor rgb="FF000000"/>
            </x14:dataBar>
          </x14:cfRule>
          <xm:sqref>I40:N46</xm:sqref>
        </x14:conditionalFormatting>
      </x14:conditionalFormattings>
    </ext>
  </extLst>
</worksheet>
</file>

<file path=xl/worksheets/sheet5.xml><?xml version="1.0" encoding="utf-8"?>
<worksheet xmlns="http://schemas.openxmlformats.org/spreadsheetml/2006/main">
  <sheetPr>
    <outlinePr summaryBelow="1" summaryRight="1"/>
    <pageSetUpPr/>
  </sheetPr>
  <dimension ref="A1:I90"/>
  <sheetViews>
    <sheetView workbookViewId="0">
      <pane ySplit="1" topLeftCell="A2" activePane="bottomLeft" state="frozen"/>
      <selection pane="bottomLeft" activeCell="A1" sqref="A1"/>
    </sheetView>
  </sheetViews>
  <sheetFormatPr baseColWidth="8" defaultRowHeight="15"/>
  <cols>
    <col width="18" customWidth="1" min="1" max="1"/>
    <col width="22" customWidth="1" min="2" max="2"/>
    <col width="36" customWidth="1" min="3" max="3"/>
    <col width="14" customWidth="1" min="4" max="4"/>
    <col width="100" customWidth="1" min="5" max="5"/>
    <col width="28" customWidth="1" min="6" max="6"/>
    <col width="20" customWidth="1" min="7" max="7"/>
    <col width="22" customWidth="1" min="8" max="8"/>
    <col width="24" customWidth="1" min="9" max="9"/>
  </cols>
  <sheetData>
    <row r="1">
      <c r="A1" s="437" t="inlineStr">
        <is>
          <t>Category</t>
        </is>
      </c>
      <c r="B1" s="437" t="inlineStr">
        <is>
          <t>Group</t>
        </is>
      </c>
      <c r="C1" s="437" t="inlineStr">
        <is>
          <t>Approach</t>
        </is>
      </c>
      <c r="D1" s="437" t="inlineStr">
        <is>
          <t>Abbreviation</t>
        </is>
      </c>
      <c r="E1" s="437" t="inlineStr">
        <is>
          <t>Definition</t>
        </is>
      </c>
      <c r="F1" s="437" t="inlineStr">
        <is>
          <t>Emission sector</t>
        </is>
      </c>
      <c r="G1" s="437" t="inlineStr">
        <is>
          <t>Mitigation relevance</t>
        </is>
      </c>
      <c r="H1" s="437" t="inlineStr">
        <is>
          <t>Functioning channel</t>
        </is>
      </c>
      <c r="I1" s="437" t="inlineStr">
        <is>
          <t>Number of instruments</t>
        </is>
      </c>
    </row>
    <row r="2">
      <c r="A2" s="438" t="inlineStr">
        <is>
          <t>Economic</t>
        </is>
      </c>
      <c r="B2" s="438" t="inlineStr">
        <is>
          <t>Trading scheme</t>
        </is>
      </c>
      <c r="C2" s="438" t="inlineStr">
        <is>
          <t>Emissions trading system</t>
        </is>
      </c>
      <c r="D2" s="438" t="inlineStr">
        <is>
          <t>ETS</t>
        </is>
      </c>
      <c r="E2" s="438" t="inlineStr">
        <is>
          <t>An emissions trading system (ETS) is a system where emitters can trade emission units to meet their emission targets. ETSs include two main types of systems: “Cap-and-trade systems” and “baseline-and-credit systems”. In a cap-and-trade system, an absolute cap on emissions is fixed, and emission permits the sum of which is equal to the cap are auctioned out or distributed for free according to specific criteria. Under a baseline-and-credit system, baseline emissions levels are defined for individual regulated entities, and entities that reduce their emissions more than their baseline can earn credits that they sell to others who exceed theirs.</t>
        </is>
      </c>
      <c r="F2" s="438" t="inlineStr">
        <is>
          <t>Energy; Industry</t>
        </is>
      </c>
      <c r="G2" s="438" t="inlineStr">
        <is>
          <t>Direct</t>
        </is>
      </c>
      <c r="H2" s="438" t="inlineStr">
        <is>
          <t>Supply-side</t>
        </is>
      </c>
      <c r="I2" s="438" t="n">
        <v>5</v>
      </c>
    </row>
    <row r="3">
      <c r="A3" s="438" t="inlineStr">
        <is>
          <t>Economic</t>
        </is>
      </c>
      <c r="B3" s="438" t="inlineStr">
        <is>
          <t>Trading scheme</t>
        </is>
      </c>
      <c r="C3" s="438" t="inlineStr">
        <is>
          <t>Tradable performance standards</t>
        </is>
      </c>
      <c r="D3" s="438" t="inlineStr">
        <is>
          <t>TPS</t>
        </is>
      </c>
      <c r="E3" s="438" t="inlineStr">
        <is>
          <t>Tradable performance standards are market-based compliance systems where regulated entities must meet quantitative performance targets or credit obligations, and over-compliance generates credits that may be transferred, sold, banked, or otherwise used by entities with deficits. They include vehicle fuel-economy/new energy vehicle credit systems, clean fuel standards, low-carbon fuel standards, and other tradable product, fleet, fuel, or technology performance-credit systems. They differ from emissions trading systems because the obligation is tied to performance rather than a direct GHG emissions cap or baseline, and they differ from renewable electricity certificates because the credits are not limited to renewable electricity environmental attributes or RPS-style renewable electricity obligations.</t>
        </is>
      </c>
      <c r="F3" s="438" t="inlineStr">
        <is>
          <t>Transport</t>
        </is>
      </c>
      <c r="G3" s="438" t="inlineStr">
        <is>
          <t>Direct</t>
        </is>
      </c>
      <c r="H3" s="438" t="inlineStr">
        <is>
          <t>Supply-side</t>
        </is>
      </c>
      <c r="I3" s="438" t="n">
        <v>3</v>
      </c>
    </row>
    <row r="4">
      <c r="A4" s="438" t="inlineStr">
        <is>
          <t>Economic</t>
        </is>
      </c>
      <c r="B4" s="438" t="inlineStr">
        <is>
          <t>Trading scheme</t>
        </is>
      </c>
      <c r="C4" s="438" t="inlineStr">
        <is>
          <t>Tradable renewable electricity credits, quota or tradable performance standards</t>
        </is>
      </c>
      <c r="D4" s="438" t="inlineStr">
        <is>
          <t>REC</t>
        </is>
      </c>
      <c r="E4" s="438" t="inlineStr">
        <is>
          <t>A Tradable Renewable Electricity Credit, quotas or tradable performance standards, also known as Guarantees of Origin (GOs), is a market-based mechanism where renewable energy producers generate one certificate per MWh of electricity produced, which can be traded. In mandatory systems, regulators set renewable energy targets, requiring obligated entities to purchase certificates to meet these standards. In voluntary systems, certificates are bought to achieve sustainability goals or reduce carbon footprints. For renewable electricity producers, these credits, quotas or tradable performance standards provide an additional revenue stream, enhancing the economic viability of renewable energy projects and encouraging further investment in clean energy.</t>
        </is>
      </c>
      <c r="F4" s="438" t="inlineStr">
        <is>
          <t>Energy</t>
        </is>
      </c>
      <c r="G4" s="438" t="inlineStr">
        <is>
          <t>Direct</t>
        </is>
      </c>
      <c r="H4" s="438" t="inlineStr">
        <is>
          <t>Supply-side; demand-side</t>
        </is>
      </c>
      <c r="I4" s="438" t="n">
        <v>3</v>
      </c>
    </row>
    <row r="5">
      <c r="A5" s="438" t="inlineStr">
        <is>
          <t>Economic</t>
        </is>
      </c>
      <c r="B5" s="438" t="inlineStr">
        <is>
          <t>Subsidy</t>
        </is>
      </c>
      <c r="C5" s="438" t="inlineStr">
        <is>
          <t>Concessional loans, loan guarantees and credit support</t>
        </is>
      </c>
      <c r="D5" s="438" t="inlineStr">
        <is>
          <t>CLG</t>
        </is>
      </c>
      <c r="E5" s="438" t="inlineStr">
        <is>
          <t>Includes government or public-institution financial support mechanisms that reduce financing costs, improve access to credit, or mitigate lending and collateral risks for climate-relevant assets or activities, including concessional loans, loan guarantees, eligible-collateral treatment, and other credit-support mechanisms.</t>
        </is>
      </c>
      <c r="F5" s="438" t="inlineStr">
        <is>
          <t>Cross-sectoral</t>
        </is>
      </c>
      <c r="G5" s="438" t="inlineStr">
        <is>
          <t>Indirect; Direct</t>
        </is>
      </c>
      <c r="H5" s="438" t="inlineStr">
        <is>
          <t>environment; Supply-side</t>
        </is>
      </c>
      <c r="I5" s="438" t="n">
        <v>4</v>
      </c>
    </row>
    <row r="6">
      <c r="A6" s="438" t="inlineStr">
        <is>
          <t>Economic</t>
        </is>
      </c>
      <c r="B6" s="438" t="inlineStr">
        <is>
          <t>Subsidy</t>
        </is>
      </c>
      <c r="C6" s="438" t="inlineStr">
        <is>
          <t>Renewable electricity contract for difference</t>
        </is>
      </c>
      <c r="D6" s="438" t="inlineStr">
        <is>
          <t>ECD</t>
        </is>
      </c>
      <c r="E6" s="438" t="inlineStr">
        <is>
          <t>This subsidy includes all policy mechanism providing price stability by guaranteeing a fixed or indexed price per unit of renewable electricity generated, compensating producers when market prices fall below the agreed strike price and requiring them to pay back the difference when market prices exceed the strike price.</t>
        </is>
      </c>
      <c r="F6" s="438" t="inlineStr">
        <is>
          <t>Energy</t>
        </is>
      </c>
      <c r="G6" s="438" t="inlineStr">
        <is>
          <t>Direct</t>
        </is>
      </c>
      <c r="H6" s="438" t="inlineStr">
        <is>
          <t>Supply-side</t>
        </is>
      </c>
      <c r="I6" s="438" t="n">
        <v>1</v>
      </c>
    </row>
    <row r="7">
      <c r="A7" s="438" t="inlineStr">
        <is>
          <t>Economic</t>
        </is>
      </c>
      <c r="B7" s="438" t="inlineStr">
        <is>
          <t>Subsidy</t>
        </is>
      </c>
      <c r="C7" s="438" t="inlineStr">
        <is>
          <t>Vehicle purchase subsidy</t>
        </is>
      </c>
      <c r="D7" s="438" t="inlineStr">
        <is>
          <t>VPS</t>
        </is>
      </c>
      <c r="E7" s="438" t="inlineStr">
        <is>
          <t>Includes any subsidy towards the adoption of low carbon vehicles, such as electric, natural gas or fuel-efficient vehicles, either through the purchase, retrofitting or leasing of such vehicles, as well as scrappage schemes.</t>
        </is>
      </c>
      <c r="F7" s="438" t="inlineStr">
        <is>
          <t>Transport</t>
        </is>
      </c>
      <c r="G7" s="438" t="inlineStr">
        <is>
          <t>Direct</t>
        </is>
      </c>
      <c r="H7" s="438" t="inlineStr">
        <is>
          <t>Supply-side; demand-side</t>
        </is>
      </c>
      <c r="I7" s="438" t="n">
        <v>4</v>
      </c>
    </row>
    <row r="8">
      <c r="A8" s="438" t="inlineStr">
        <is>
          <t>Economic</t>
        </is>
      </c>
      <c r="B8" s="438" t="inlineStr">
        <is>
          <t>Subsidy</t>
        </is>
      </c>
      <c r="C8" s="438" t="inlineStr">
        <is>
          <t>Ecosystem service payments</t>
        </is>
      </c>
      <c r="D8" s="438" t="inlineStr">
        <is>
          <t>ESP</t>
        </is>
      </c>
      <c r="E8" s="438" t="inlineStr">
        <is>
          <t>Financial transfers from governments to landowners or land managers conditional on adopting or maintaining specified land management practices that generate ecosystem services. Ecosystem services include carbon sequestration, biodiversity conservation, watershed protection, and soil conservation. Payments are typically made per unit area and linked to verified land-use change or conservation outcomes. Eligible practices include conversion of cropland to forest or grassland, afforestation, reforestation, avoided deforestation, and sustainable land management.</t>
        </is>
      </c>
      <c r="F8" s="438" t="inlineStr">
        <is>
          <t>AFOLU</t>
        </is>
      </c>
      <c r="G8" s="438" t="inlineStr">
        <is>
          <t>Indirect</t>
        </is>
      </c>
      <c r="H8" s="438" t="inlineStr">
        <is>
          <t>environment</t>
        </is>
      </c>
      <c r="I8" s="438" t="n">
        <v>7</v>
      </c>
    </row>
    <row r="9">
      <c r="A9" s="438" t="inlineStr">
        <is>
          <t>Economic</t>
        </is>
      </c>
      <c r="B9" s="438" t="inlineStr">
        <is>
          <t>Subsidy</t>
        </is>
      </c>
      <c r="C9" s="438" t="inlineStr">
        <is>
          <t>Trade-in subsidy</t>
        </is>
      </c>
      <c r="D9" s="438" t="inlineStr">
        <is>
          <t>TIS</t>
        </is>
      </c>
      <c r="E9" s="438" t="inlineStr">
        <is>
          <t>Government payments to households or firms conditional on scrapping or retiring an existing in-use asset (such as vehicles, vessels, machinery or appliances) and purchasing a new, more energy-efficient or lower-emission replacement. They accelerate capital-stock turnover by lowering the replacement cost, generating mitigation co-benefits through improved energy efficiency and reduced emissions intensity of the asset fleet.</t>
        </is>
      </c>
      <c r="F9" s="438" t="inlineStr">
        <is>
          <t>Transport; AFOLU; Buildings</t>
        </is>
      </c>
      <c r="G9" s="438" t="inlineStr">
        <is>
          <t>Direct; Indirect</t>
        </is>
      </c>
      <c r="H9" s="438" t="inlineStr">
        <is>
          <t>Supply-side; demand-side</t>
        </is>
      </c>
      <c r="I9" s="438" t="n">
        <v>3</v>
      </c>
    </row>
    <row r="10">
      <c r="A10" s="438" t="inlineStr">
        <is>
          <t>Economic</t>
        </is>
      </c>
      <c r="B10" s="438" t="inlineStr">
        <is>
          <t>Subsidy</t>
        </is>
      </c>
      <c r="C10" s="438" t="inlineStr">
        <is>
          <t>Clean heating subsidy</t>
        </is>
      </c>
      <c r="D10" s="438" t="inlineStr">
        <is>
          <t>CHS</t>
        </is>
      </c>
      <c r="E10" s="438" t="inlineStr">
        <is>
          <t>Government payments to households, firms, or public institutions to support the adoption of clean heating technologies and fuels that replace coal or other high-carbon heating sources. Includes subsidies for equipment purchase (e.g., electric heat pumps, gas boilers, biomass stoves) and operating cost support (e.g., electricity or gas heating cost subsidies). Distinct from general fuel subsidies in that the instrument targets space heating decarbonisation specifically.</t>
        </is>
      </c>
      <c r="F10" s="438" t="inlineStr">
        <is>
          <t>Buildings</t>
        </is>
      </c>
      <c r="G10" s="438" t="inlineStr">
        <is>
          <t>Direct</t>
        </is>
      </c>
      <c r="H10" s="438" t="inlineStr">
        <is>
          <t>demand-side</t>
        </is>
      </c>
      <c r="I10" s="438" t="n">
        <v>1</v>
      </c>
    </row>
    <row r="11">
      <c r="A11" s="438" t="inlineStr">
        <is>
          <t>Economic</t>
        </is>
      </c>
      <c r="B11" s="438" t="inlineStr">
        <is>
          <t>Subsidy</t>
        </is>
      </c>
      <c r="C11" s="438" t="inlineStr">
        <is>
          <t>Recycling and treatment subsidy</t>
        </is>
      </c>
      <c r="D11" s="438" t="inlineStr">
        <is>
          <t>RTS</t>
        </is>
      </c>
      <c r="E11" s="438" t="inlineStr">
        <is>
          <t>Government payments to firms conditional on the collection, recycling, or environmentally sound treatment of post-consumer products. Covers subsidies for recycling infrastructure, per-unit treatment payments, and reward mechanisms for meeting collection or recovery targets. Mitigation relevance may be indirect, operating through material substitution, avoided landfill methane, and recovery of high-GWP substances such as refrigerants.</t>
        </is>
      </c>
      <c r="F11" s="438" t="inlineStr">
        <is>
          <t>Waste</t>
        </is>
      </c>
      <c r="G11" s="438" t="inlineStr">
        <is>
          <t>Indirect</t>
        </is>
      </c>
      <c r="H11" s="438" t="inlineStr">
        <is>
          <t>Supply-side</t>
        </is>
      </c>
      <c r="I11" s="438" t="n">
        <v>1</v>
      </c>
    </row>
    <row r="12">
      <c r="A12" s="438" t="inlineStr">
        <is>
          <t>Economic</t>
        </is>
      </c>
      <c r="B12" s="438" t="inlineStr">
        <is>
          <t>Subsidy</t>
        </is>
      </c>
      <c r="C12" s="438" t="inlineStr">
        <is>
          <t>Low-emission machinery purchase subsidy</t>
        </is>
      </c>
      <c r="D12" s="438" t="inlineStr">
        <is>
          <t>MPS</t>
        </is>
      </c>
      <c r="E12" s="438" t="inlineStr">
        <is>
          <t>Government payments to firms or households conditional on the purchase of new low-emission or zero-emission non-road machinery, including agricultural, forestry, construction, and mining machinery. Covers electric, hybrid, hydrogen, and other low-carbon machinery types. Typically provides a higher subsidy rate than conventional machinery purchase programmes. Distinct from vehicle purchase subsidies in that it covers off-road mobile machinery and stationary equipment not classified as on-road vehicles.</t>
        </is>
      </c>
      <c r="F12" s="438" t="inlineStr">
        <is>
          <t>AFOLU</t>
        </is>
      </c>
      <c r="G12" s="438" t="inlineStr">
        <is>
          <t>Direct</t>
        </is>
      </c>
      <c r="H12" s="438" t="inlineStr">
        <is>
          <t>demand-side</t>
        </is>
      </c>
      <c r="I12" s="438" t="n">
        <v>1</v>
      </c>
    </row>
    <row r="13">
      <c r="A13" s="438" t="inlineStr">
        <is>
          <t>Economic</t>
        </is>
      </c>
      <c r="B13" s="438" t="inlineStr">
        <is>
          <t>Tax</t>
        </is>
      </c>
      <c r="C13" s="438" t="inlineStr">
        <is>
          <t>CIT incentive</t>
        </is>
      </c>
      <c r="D13" s="438" t="inlineStr">
        <is>
          <t>CIT</t>
        </is>
      </c>
      <c r="E13" s="438" t="inlineStr">
        <is>
          <t>Clean CIT incentives are targeted tax provisions that yield a deviation from the standard corporate income tax treatment in a country resulting in reduced or postponed tax liability with the objective to promote the development and deployment of assets or other activities that contribute to climate change mitigation. Such activities and assets include among others renewable electricity, electric vehicles, electrification and fuel switching,  low-carbon fuel production, or energy-efficiency enhancing technologies.</t>
        </is>
      </c>
      <c r="F13" s="438" t="inlineStr">
        <is>
          <t>Industry; Buildings; Waste; Energy</t>
        </is>
      </c>
      <c r="G13" s="438" t="inlineStr">
        <is>
          <t>Direct; Indirect</t>
        </is>
      </c>
      <c r="H13" s="438" t="inlineStr">
        <is>
          <t>Supply-side</t>
        </is>
      </c>
      <c r="I13" s="438" t="n">
        <v>5</v>
      </c>
    </row>
    <row r="14">
      <c r="A14" s="438" t="inlineStr">
        <is>
          <t>Economic</t>
        </is>
      </c>
      <c r="B14" s="438" t="inlineStr">
        <is>
          <t>Tax</t>
        </is>
      </c>
      <c r="C14" s="438" t="inlineStr">
        <is>
          <t>Vehicle purchase tax incentive</t>
        </is>
      </c>
      <c r="D14" s="438" t="inlineStr">
        <is>
          <t>VPT</t>
        </is>
      </c>
      <c r="E14" s="438" t="inlineStr">
        <is>
          <t>Vehicle purchase tax incentives are targeted tax provisions that reduce or postpone vehicle purchase tax liability for eligible low-carbon vehicles, including exemptions, reduced rates, tax credits, rebates delivered through the tax system, or capped tax reductions applied at the time of purchase or registration.</t>
        </is>
      </c>
      <c r="F14" s="438" t="inlineStr">
        <is>
          <t>Transport</t>
        </is>
      </c>
      <c r="G14" s="438" t="inlineStr">
        <is>
          <t>Direct</t>
        </is>
      </c>
      <c r="H14" s="438" t="inlineStr">
        <is>
          <t>demand-side</t>
        </is>
      </c>
      <c r="I14" s="438" t="n">
        <v>1</v>
      </c>
    </row>
    <row r="15">
      <c r="A15" s="438" t="inlineStr">
        <is>
          <t>Economic</t>
        </is>
      </c>
      <c r="B15" s="438" t="inlineStr">
        <is>
          <t>Tax</t>
        </is>
      </c>
      <c r="C15" s="438" t="inlineStr">
        <is>
          <t>Fuel excise tax</t>
        </is>
      </c>
      <c r="D15" s="438" t="inlineStr">
        <is>
          <t>FET</t>
        </is>
      </c>
      <c r="E15" s="438" t="inlineStr">
        <is>
          <t>This includes any excise tax on fossil fuel consumption based on the amount consumed (rather than the carbon content).</t>
        </is>
      </c>
      <c r="F15" s="438" t="inlineStr">
        <is>
          <t>Energy</t>
        </is>
      </c>
      <c r="G15" s="438" t="inlineStr">
        <is>
          <t>Direct</t>
        </is>
      </c>
      <c r="H15" s="438" t="inlineStr">
        <is>
          <t>demand-side</t>
        </is>
      </c>
      <c r="I15" s="438" t="n">
        <v>1</v>
      </c>
    </row>
    <row r="16">
      <c r="A16" s="438" t="inlineStr">
        <is>
          <t>Economic</t>
        </is>
      </c>
      <c r="B16" s="438" t="inlineStr">
        <is>
          <t>Tax</t>
        </is>
      </c>
      <c r="C16" s="438" t="inlineStr">
        <is>
          <t>Differentiated vehicle tax</t>
        </is>
      </c>
      <c r="D16" s="438" t="inlineStr">
        <is>
          <t>DVT</t>
        </is>
      </c>
      <c r="E16" s="438" t="inlineStr">
        <is>
          <t>A tax levied on vehicle purchase, ownership or registration that is differentiated by vehicle characteristics correlated with greenhouse gas emissions. Typically applies higher tax rates to high-emission vehicles (e.g., large-displacement ICE vehicles) and lower or zero rates to low-emission vehicles (e.g., zero-emission vehicles, fuel-efficient vehicles). Differs from a feebate in that the tax structure does not include a rebate arm funded by high-emission vehicle fees. Differs from a vehicle purchase tax incentive in that the tax is structurally differentiated by emission-relevant vehicle attributes (e.g., engine displacement) rather than offering preferential treatment only to qualifying low-carbon vehicles within an otherwise uniform tax regime.</t>
        </is>
      </c>
      <c r="F16" s="438" t="inlineStr">
        <is>
          <t>Transport</t>
        </is>
      </c>
      <c r="G16" s="438" t="inlineStr">
        <is>
          <t>Direct</t>
        </is>
      </c>
      <c r="H16" s="438" t="inlineStr">
        <is>
          <t>Supply-side</t>
        </is>
      </c>
      <c r="I16" s="438" t="n">
        <v>1</v>
      </c>
    </row>
    <row r="17">
      <c r="A17" s="438" t="inlineStr">
        <is>
          <t>Economic</t>
        </is>
      </c>
      <c r="B17" s="438" t="inlineStr">
        <is>
          <t>Tax</t>
        </is>
      </c>
      <c r="C17" s="438" t="inlineStr">
        <is>
          <t>Vehicle ownership tax incentive</t>
        </is>
      </c>
      <c r="D17" s="438" t="inlineStr">
        <is>
          <t>VOT</t>
        </is>
      </c>
      <c r="E17" s="438" t="inlineStr">
        <is>
          <t>Targeted tax provisions that reduce or eliminate annual vehicle ownership or registration tax liability for eligible low-carbon vehicles. Includes full exemptions for zero-emission vehicles and reduced rates for fuel-efficient or low-emission vehicles. Unlike vehicle purchase tax incentives, which apply at the point of purchase or registration, these incentives apply on a recurring basis over the vehicle ownership period, reducing the total cost of ownership.</t>
        </is>
      </c>
      <c r="F17" s="438" t="inlineStr">
        <is>
          <t>Transport</t>
        </is>
      </c>
      <c r="G17" s="438" t="inlineStr">
        <is>
          <t>Direct</t>
        </is>
      </c>
      <c r="H17" s="438" t="inlineStr">
        <is>
          <t>demand-side</t>
        </is>
      </c>
      <c r="I17" s="438" t="n">
        <v>3</v>
      </c>
    </row>
    <row r="18">
      <c r="A18" s="438" t="inlineStr">
        <is>
          <t>Economic</t>
        </is>
      </c>
      <c r="B18" s="438" t="inlineStr">
        <is>
          <t>Tax</t>
        </is>
      </c>
      <c r="C18" s="438" t="inlineStr">
        <is>
          <t>VAT incentive</t>
        </is>
      </c>
      <c r="D18" s="438" t="inlineStr">
        <is>
          <t>VAT</t>
        </is>
      </c>
      <c r="E18" s="438" t="inlineStr">
        <is>
          <t>Targeted value-added tax (VAT) provisions that reduce, refund or eliminate VAT liability for goods or services that contribute to climate change mitigation. Includes VAT exemptions, immediate refunds, and reduced VAT rates. Covers a range of eligible activities and products including energy performance contracting services, resource recycling and comprehensive utilization products, organic fertilisers, renewable energy equipment, and other climate-relevant goods and services. Distinct from general VAT rules in that the incentive is explicitly directed at activities or products that reduce greenhouse gas emissions or improve energy efficiency.</t>
        </is>
      </c>
      <c r="F18" s="438" t="inlineStr">
        <is>
          <t>Industry; Waste; AFOLU; Energy</t>
        </is>
      </c>
      <c r="G18" s="438" t="inlineStr">
        <is>
          <t>Indirect; Direct</t>
        </is>
      </c>
      <c r="H18" s="438" t="inlineStr">
        <is>
          <t>Supply-side</t>
        </is>
      </c>
      <c r="I18" s="438" t="n">
        <v>3</v>
      </c>
    </row>
    <row r="19">
      <c r="A19" s="438" t="inlineStr">
        <is>
          <t>Economic</t>
        </is>
      </c>
      <c r="B19" s="438" t="inlineStr">
        <is>
          <t>Tax</t>
        </is>
      </c>
      <c r="C19" s="438" t="inlineStr">
        <is>
          <t>Environmental pollution tax</t>
        </is>
      </c>
      <c r="D19" s="438" t="inlineStr">
        <is>
          <t>EPT</t>
        </is>
      </c>
      <c r="E19" s="438" t="inlineStr">
        <is>
          <t>A tax levied on the discharge of specified environmental pollutants, typically including air pollutants (SO2, NOx, PM, etc.), water pollutants, solid waste, and industrial noise. The tax base is pollutant emissions rather than GHG emissions. Mitigation relevance is indirect: the tax raises the cost of fossil fuel combustion by taxing associated conventional pollutants, creating an implicit carbon price signal. Distinct from a GHG tax in that the statutory tax base is pollutant quantities (pollution equivalents) rather than tonnes of CO2e.</t>
        </is>
      </c>
      <c r="F19" s="438" t="inlineStr">
        <is>
          <t>Cross-sectoral</t>
        </is>
      </c>
      <c r="G19" s="438" t="inlineStr">
        <is>
          <t>Indirect</t>
        </is>
      </c>
      <c r="H19" s="438" t="inlineStr">
        <is>
          <t>Supply-side</t>
        </is>
      </c>
      <c r="I19" s="438" t="n">
        <v>1</v>
      </c>
    </row>
    <row r="20">
      <c r="A20" s="438" t="inlineStr">
        <is>
          <t>Economic</t>
        </is>
      </c>
      <c r="B20" s="438" t="inlineStr">
        <is>
          <t>Tax</t>
        </is>
      </c>
      <c r="C20" s="438" t="inlineStr">
        <is>
          <t>Consumption tax incentive</t>
        </is>
      </c>
      <c r="D20" s="438" t="inlineStr">
        <is>
          <t>CTI</t>
        </is>
      </c>
      <c r="E20" s="438" t="inlineStr">
        <is>
          <t>Consumption tax incentives are targeted tax provisions that reduce or eliminate consumption tax liability for products that contribute to climate change mitigation. Includes exemptions for energy-efficient and environmentally-friendly batteries, pure biodiesel produced from waste animal and vegetable oils, and industrial oils produced from waste mineral oils. Distinct from fuel excise taxes in that these incentives apply to non-fuel consumption tax items including batteries, biodiesel, and recycled industrial oils.</t>
        </is>
      </c>
      <c r="F20" s="438" t="inlineStr">
        <is>
          <t>Industry; Transport</t>
        </is>
      </c>
      <c r="G20" s="438" t="inlineStr">
        <is>
          <t>Indirect; Direct</t>
        </is>
      </c>
      <c r="H20" s="438" t="inlineStr">
        <is>
          <t>Supply-side</t>
        </is>
      </c>
      <c r="I20" s="438" t="n">
        <v>3</v>
      </c>
    </row>
    <row r="21">
      <c r="A21" s="438" t="inlineStr">
        <is>
          <t>Economic</t>
        </is>
      </c>
      <c r="B21" s="438" t="inlineStr">
        <is>
          <t>Tax</t>
        </is>
      </c>
      <c r="C21" s="438" t="inlineStr">
        <is>
          <t>Parafiscal levy exemption</t>
        </is>
      </c>
      <c r="D21" s="438" t="inlineStr">
        <is>
          <t>PLE</t>
        </is>
      </c>
      <c r="E21" s="438" t="inlineStr">
        <is>
          <t>Parafiscal levy exemptions are targeted provisions that exempt eligible clean energy activities from government-managed funds and surcharges that function as parafiscal charges. Government funds are typically levied as surcharges on energy consumption, making them functionally equivalent to earmarked parafiscal levies in OECD terminology. Includes exemptions for self-consumed electricity from eligible clean energy generation. Distinct from tax incentives in that the exemption applies to government funds rather than taxes.</t>
        </is>
      </c>
      <c r="F21" s="438" t="inlineStr">
        <is>
          <t>Energy</t>
        </is>
      </c>
      <c r="G21" s="438" t="inlineStr">
        <is>
          <t>Direct</t>
        </is>
      </c>
      <c r="H21" s="438" t="inlineStr">
        <is>
          <t>Supply-side</t>
        </is>
      </c>
      <c r="I21" s="438" t="n">
        <v>1</v>
      </c>
    </row>
    <row r="22">
      <c r="A22" s="438" t="inlineStr">
        <is>
          <t>Economic</t>
        </is>
      </c>
      <c r="B22" s="438" t="inlineStr">
        <is>
          <t>Tax</t>
        </is>
      </c>
      <c r="C22" s="438" t="inlineStr">
        <is>
          <t>Urban land use tax incentive</t>
        </is>
      </c>
      <c r="D22" s="438" t="inlineStr">
        <is>
          <t>ULT</t>
        </is>
      </c>
      <c r="E22" s="438" t="inlineStr">
        <is>
          <t>Urban land use tax incentives are targeted tax provisions that reduce or eliminate land or property tax liability for eligible clean energy facilities. Eligible facilities may include zero-carbon electricity generation (such as hydropower, nuclear, wind, and solar) and other clean energy infrastructure. Mitigation relevance is direct, supporting zero-carbon electricity by reducing land-related costs for clean energy facilities.</t>
        </is>
      </c>
      <c r="F22" s="438" t="inlineStr">
        <is>
          <t>Energy</t>
        </is>
      </c>
      <c r="G22" s="438" t="inlineStr">
        <is>
          <t>Direct</t>
        </is>
      </c>
      <c r="H22" s="438" t="inlineStr">
        <is>
          <t>Supply-side</t>
        </is>
      </c>
      <c r="I22" s="438" t="n">
        <v>2</v>
      </c>
    </row>
    <row r="23">
      <c r="A23" s="438" t="inlineStr">
        <is>
          <t>Economic</t>
        </is>
      </c>
      <c r="B23" s="438" t="inlineStr">
        <is>
          <t>Administered price</t>
        </is>
      </c>
      <c r="C23" s="438" t="inlineStr">
        <is>
          <t>Industrial differentiated electricity pricing</t>
        </is>
      </c>
      <c r="D23" s="438" t="inlineStr">
        <is>
          <t>IDP</t>
        </is>
      </c>
      <c r="E23" s="438" t="inlineStr">
        <is>
          <t>A mechanism where the government sets differentiated electricity tariff surcharges for industrial consumers based on energy intensity, environmental performance, or other emissions-relevant criteria. Higher rates apply to high-emitting or energy-intensive activities, while standard or lower tariffs apply to more efficient or lower-emitting activities. Mitigation relevance may be direct or indirect depending on whether emissions reduction is an explicit design objective. Distinct from tax instruments in that the surcharge operates through the administered electricity pricing system rather than the tax system.</t>
        </is>
      </c>
      <c r="F23" s="438" t="inlineStr">
        <is>
          <t>Industry</t>
        </is>
      </c>
      <c r="G23" s="438" t="inlineStr">
        <is>
          <t>Direct</t>
        </is>
      </c>
      <c r="H23" s="438" t="inlineStr">
        <is>
          <t>Supply-side</t>
        </is>
      </c>
      <c r="I23" s="438" t="n">
        <v>1</v>
      </c>
    </row>
    <row r="24">
      <c r="A24" s="438" t="inlineStr">
        <is>
          <t>Economic</t>
        </is>
      </c>
      <c r="B24" s="438" t="inlineStr">
        <is>
          <t>Administered price</t>
        </is>
      </c>
      <c r="C24" s="438" t="inlineStr">
        <is>
          <t>Residential increasing-block tariff</t>
        </is>
      </c>
      <c r="D24" s="438" t="inlineStr">
        <is>
          <t>RIT</t>
        </is>
      </c>
      <c r="E24" s="438" t="inlineStr">
        <is>
          <t>A mechanism where the per-unit price of electricity for residential consumers increases with the volume consumed within a billing period, typically structured in two or more consumption blocks (tiers). The lowest-priced block covers basic energy needs, while higher-consumption blocks carry progressively higher per-unit rates. Mitigation relevance is generally indirect, as the primary objectives are typically demand-side management, energy conservation, and affordability of basic energy services.</t>
        </is>
      </c>
      <c r="F24" s="438" t="inlineStr">
        <is>
          <t>Buildings</t>
        </is>
      </c>
      <c r="G24" s="438" t="inlineStr">
        <is>
          <t>Indirect</t>
        </is>
      </c>
      <c r="H24" s="438" t="inlineStr">
        <is>
          <t>demand-side</t>
        </is>
      </c>
      <c r="I24" s="438" t="n">
        <v>1</v>
      </c>
    </row>
    <row r="25">
      <c r="A25" s="438" t="inlineStr">
        <is>
          <t>Economic</t>
        </is>
      </c>
      <c r="B25" s="438" t="inlineStr">
        <is>
          <t>Administered price</t>
        </is>
      </c>
      <c r="C25" s="438" t="inlineStr">
        <is>
          <t>Capacity pricing mechanism</t>
        </is>
      </c>
      <c r="D25" s="438" t="inlineStr">
        <is>
          <t>CPM</t>
        </is>
      </c>
      <c r="E25" s="438" t="inlineStr">
        <is>
          <t>A mechanism that remunerates electricity generators for maintaining available generation capacity, separate from payment for energy actually delivered. It may take the form of an administratively set capacity payment per unit of available capacity, a capacity market with auction-based pricing, or a reliability option. The mechanism is designed to ensure resource adequacy and grid reliability, particularly as the share of variable renewable generation increases. Mitigation relevance is indirect and may be positive, negative, or uncertain depending on which technologies are eligible and the design of eligibility criteria.</t>
        </is>
      </c>
      <c r="F25" s="438" t="inlineStr">
        <is>
          <t>Energy</t>
        </is>
      </c>
      <c r="G25" s="438" t="inlineStr">
        <is>
          <t>Indirect</t>
        </is>
      </c>
      <c r="H25" s="438" t="inlineStr">
        <is>
          <t>Supply-side</t>
        </is>
      </c>
      <c r="I25" s="438" t="n">
        <v>5</v>
      </c>
    </row>
    <row r="26">
      <c r="A26" s="438" t="inlineStr">
        <is>
          <t>Regulatory</t>
        </is>
      </c>
      <c r="B26" s="438" t="inlineStr">
        <is>
          <t>Technology standard</t>
        </is>
      </c>
      <c r="C26" s="438" t="inlineStr">
        <is>
          <t>Bans and phase-outs of fossil fuel heating systems</t>
        </is>
      </c>
      <c r="D26" s="438" t="inlineStr">
        <is>
          <t>BFH</t>
        </is>
      </c>
      <c r="E26" s="438" t="inlineStr">
        <is>
          <t>Regulatory instruments that prohibit the installation of new fossil fuel heating systems in buildings and/or set a binding date for the phase-out of existing systems.</t>
        </is>
      </c>
      <c r="F26" s="438" t="inlineStr">
        <is>
          <t>Industry; Buildings</t>
        </is>
      </c>
      <c r="G26" s="438" t="inlineStr">
        <is>
          <t>Direct</t>
        </is>
      </c>
      <c r="H26" s="438" t="inlineStr">
        <is>
          <t>Supply-side</t>
        </is>
      </c>
      <c r="I26" s="438" t="n">
        <v>1</v>
      </c>
    </row>
    <row r="27">
      <c r="A27" s="438" t="inlineStr">
        <is>
          <t>Regulatory</t>
        </is>
      </c>
      <c r="B27" s="438" t="inlineStr">
        <is>
          <t>Technology standard</t>
        </is>
      </c>
      <c r="C27" s="438" t="inlineStr">
        <is>
          <t>Biofuel quotas for land transport fuels</t>
        </is>
      </c>
      <c r="D27" s="438" t="inlineStr">
        <is>
          <t>BQL</t>
        </is>
      </c>
      <c r="E27" s="438" t="inlineStr">
        <is>
          <t>Biofuel quotas define the allowable proportions and characteristics of various components that can be blended together to produce a specific type of fuel. Blending may involve combining different grades of gasoline, diesel, biodiesel, ethanol, hydrogen, or other alternative fuels for land transport fuels. They are also known as fuel blending standards.</t>
        </is>
      </c>
      <c r="F27" s="438" t="inlineStr">
        <is>
          <t>Transport</t>
        </is>
      </c>
      <c r="G27" s="438" t="inlineStr">
        <is>
          <t>Indirect</t>
        </is>
      </c>
      <c r="H27" s="438" t="inlineStr">
        <is>
          <t>Supply-side</t>
        </is>
      </c>
      <c r="I27" s="438" t="n">
        <v>1</v>
      </c>
    </row>
    <row r="28">
      <c r="A28" s="438" t="inlineStr">
        <is>
          <t>Regulatory</t>
        </is>
      </c>
      <c r="B28" s="438" t="inlineStr">
        <is>
          <t>Technology standard</t>
        </is>
      </c>
      <c r="C28" s="438" t="inlineStr">
        <is>
          <t>Minimum Energy Performance Standards (MEPS) for electric motors</t>
        </is>
      </c>
      <c r="D28" s="438" t="inlineStr">
        <is>
          <t>MEM</t>
        </is>
      </c>
      <c r="E28" s="438" t="inlineStr">
        <is>
          <t>A MEPS sets a baseline level of energy efficiency that motors must achieve before they can be sold or distributed in a particular market.</t>
        </is>
      </c>
      <c r="F28" s="438" t="inlineStr">
        <is>
          <t>Industry</t>
        </is>
      </c>
      <c r="G28" s="438" t="inlineStr">
        <is>
          <t>Direct</t>
        </is>
      </c>
      <c r="H28" s="438" t="inlineStr">
        <is>
          <t>Supply-side</t>
        </is>
      </c>
      <c r="I28" s="438" t="n">
        <v>3</v>
      </c>
    </row>
    <row r="29">
      <c r="A29" s="438" t="inlineStr">
        <is>
          <t>Regulatory</t>
        </is>
      </c>
      <c r="B29" s="438" t="inlineStr">
        <is>
          <t>Technology standard</t>
        </is>
      </c>
      <c r="C29" s="438" t="inlineStr">
        <is>
          <t>Bans and phase-outs of ozone-depleting substances</t>
        </is>
      </c>
      <c r="D29" s="438" t="inlineStr">
        <is>
          <t>ODS</t>
        </is>
      </c>
      <c r="E29" s="438" t="inlineStr">
        <is>
          <t>Regulatory instruments that prohibit or gradually eliminate the production, sale, import, export, or use of ozone-depleting substances (ODS) such as chlorofluorocarbons (CFCs), halons, carbon tetrachloride, methyl chloroform, hydrochlorofluorocarbons (HCFCs), and methyl bromide. Mitigation relevance is indirect: many ODS are also potent greenhouse gases with high global warming potentials, and their phase-out under the Montreal Protocol has generated substantial climate co-benefits.</t>
        </is>
      </c>
      <c r="F29" s="438" t="inlineStr">
        <is>
          <t>Industry</t>
        </is>
      </c>
      <c r="G29" s="438" t="inlineStr">
        <is>
          <t>Indirect</t>
        </is>
      </c>
      <c r="H29" s="438" t="inlineStr">
        <is>
          <t>Supply-side</t>
        </is>
      </c>
      <c r="I29" s="438" t="n">
        <v>1</v>
      </c>
    </row>
    <row r="30">
      <c r="A30" s="438" t="inlineStr">
        <is>
          <t>Regulatory</t>
        </is>
      </c>
      <c r="B30" s="438" t="inlineStr">
        <is>
          <t>Technology standard</t>
        </is>
      </c>
      <c r="C30" s="438" t="inlineStr">
        <is>
          <t>Bans and phase-outs of fluorinated greenhouse gases (F-gases)</t>
        </is>
      </c>
      <c r="D30" s="438" t="inlineStr">
        <is>
          <t>FGA</t>
        </is>
      </c>
      <c r="E30" s="438" t="inlineStr">
        <is>
          <t>Regulatory instruments that prohibit or gradually eliminate the production, sale, import, export, or use of fluorinated greenhouse gases (F-gases) — including hydrofluorocarbons (HFCs), perfluorocarbons (PFCs), sulphur hexafluoride (SF6), and nitrogen trifluoride (NF3) — or products and equipment containing or relying on them. F-gases are potent greenhouse gases with global warming potentials hundreds to thousands of times that of CO2. The phase-down of HFCs is mandated under the Kigali Amendment to the Montreal Protocol. Mitigation relevance is direct.</t>
        </is>
      </c>
      <c r="F30" s="438" t="inlineStr">
        <is>
          <t>Industry</t>
        </is>
      </c>
      <c r="G30" s="438" t="inlineStr">
        <is>
          <t>Direct</t>
        </is>
      </c>
      <c r="H30" s="438" t="inlineStr">
        <is>
          <t>Supply-side</t>
        </is>
      </c>
      <c r="I30" s="438" t="n">
        <v>1</v>
      </c>
    </row>
    <row r="31">
      <c r="A31" s="438" t="inlineStr">
        <is>
          <t>Regulatory</t>
        </is>
      </c>
      <c r="B31" s="438" t="inlineStr">
        <is>
          <t>Technology standard</t>
        </is>
      </c>
      <c r="C31" s="438" t="inlineStr">
        <is>
          <t>Bans and phase-outs of plastic products</t>
        </is>
      </c>
      <c r="D31" s="438" t="inlineStr">
        <is>
          <t>BPP</t>
        </is>
      </c>
      <c r="E31" s="438" t="inlineStr">
        <is>
          <t>Regulatory instruments that prohibit or gradually eliminate the production, sale, or use of specified plastic products. Typical measures include banning the production and sale of ultra-thin plastic shopping bags, single-use expanded polystyrene tableware, single-use plastic straws, single-use plastic cotton buds, and rinse-off cosmetic products containing plastic microbeads, as well as prohibiting the use of non-degradable single-use plastic products in food service, express delivery, and hospitality sectors. Mitigation relevance is indirect: by reducing production and consumption of petroleum-based plastics, the instruments avoid upstream greenhouse gas emissions from fossil feedstock extraction and processing.</t>
        </is>
      </c>
      <c r="F31" s="438" t="inlineStr">
        <is>
          <t>Industry</t>
        </is>
      </c>
      <c r="G31" s="438" t="inlineStr">
        <is>
          <t>Indirect</t>
        </is>
      </c>
      <c r="H31" s="438" t="inlineStr">
        <is>
          <t>Supply-side</t>
        </is>
      </c>
      <c r="I31" s="438" t="n">
        <v>1</v>
      </c>
    </row>
    <row r="32">
      <c r="A32" s="438" t="inlineStr">
        <is>
          <t>Regulatory</t>
        </is>
      </c>
      <c r="B32" s="438" t="inlineStr">
        <is>
          <t>Performance standard</t>
        </is>
      </c>
      <c r="C32" s="438" t="inlineStr">
        <is>
          <t>Fuel economy standard</t>
        </is>
      </c>
      <c r="D32" s="438" t="inlineStr">
        <is>
          <t>FEC</t>
        </is>
      </c>
      <c r="E32" s="438" t="inlineStr">
        <is>
          <t>They regulate the average fuel efficiency of vehicles sold by manufacturers. They are also known as minimum energy performance standards for motor vehicles, fuel efficiency requirements, or GHG/CO2 emission standards for vehicles. A fuel economy standard may have different compliance units (i.e. they can be applied per unit or as a fleet average) and can be expressed in different units (including kilometer (km) per liter of gasoline equivalent (lge) or lge/km, gCO2/lge, gCO2/km).</t>
        </is>
      </c>
      <c r="F32" s="438" t="inlineStr">
        <is>
          <t>Transport</t>
        </is>
      </c>
      <c r="G32" s="438" t="inlineStr">
        <is>
          <t>Direct</t>
        </is>
      </c>
      <c r="H32" s="438" t="inlineStr">
        <is>
          <t>Supply-side</t>
        </is>
      </c>
      <c r="I32" s="438" t="n">
        <v>5</v>
      </c>
    </row>
    <row r="33">
      <c r="A33" s="438" t="inlineStr">
        <is>
          <t>Regulatory</t>
        </is>
      </c>
      <c r="B33" s="438" t="inlineStr">
        <is>
          <t>Performance standard</t>
        </is>
      </c>
      <c r="C33" s="438" t="inlineStr">
        <is>
          <t>Minimum Energy Performance Standards (MEPS) for buildings</t>
        </is>
      </c>
      <c r="D33" s="438" t="inlineStr">
        <is>
          <t>MEB</t>
        </is>
      </c>
      <c r="E33" s="438" t="inlineStr">
        <is>
          <t>A MEPS sets a baseline level of energy efficiency that buildings must achieve before they can be constructed, sold, or rented. In particular, they mandate a maximum level of energy consumption by a building.</t>
        </is>
      </c>
      <c r="F33" s="438" t="inlineStr">
        <is>
          <t>Buildings</t>
        </is>
      </c>
      <c r="G33" s="438" t="inlineStr">
        <is>
          <t>Direct</t>
        </is>
      </c>
      <c r="H33" s="438" t="inlineStr">
        <is>
          <t>Supply-side</t>
        </is>
      </c>
      <c r="I33" s="438" t="n">
        <v>2</v>
      </c>
    </row>
    <row r="34">
      <c r="A34" s="438" t="inlineStr">
        <is>
          <t>Regulatory</t>
        </is>
      </c>
      <c r="B34" s="438" t="inlineStr">
        <is>
          <t>Performance standard</t>
        </is>
      </c>
      <c r="C34" s="438" t="inlineStr">
        <is>
          <t>Minimum Energy Performance Standards (MEPS) for cooking systems</t>
        </is>
      </c>
      <c r="D34" s="438" t="inlineStr">
        <is>
          <t>MEC</t>
        </is>
      </c>
      <c r="E34" s="438" t="inlineStr">
        <is>
          <t>A MEPS sets a baseline level of energy efficiency that cooking systems must achieve before they can be sold or distributed in a particular market.</t>
        </is>
      </c>
      <c r="F34" s="438" t="inlineStr">
        <is>
          <t>Buildings</t>
        </is>
      </c>
      <c r="G34" s="438" t="inlineStr">
        <is>
          <t>Direct</t>
        </is>
      </c>
      <c r="H34" s="438" t="inlineStr">
        <is>
          <t>Supply-side</t>
        </is>
      </c>
      <c r="I34" s="438" t="n">
        <v>3</v>
      </c>
    </row>
    <row r="35">
      <c r="A35" s="438" t="inlineStr">
        <is>
          <t>Regulatory</t>
        </is>
      </c>
      <c r="B35" s="438" t="inlineStr">
        <is>
          <t>Performance standard</t>
        </is>
      </c>
      <c r="C35" s="438" t="inlineStr">
        <is>
          <t>Minimum Energy Performance Standards (MEPS) for electric appliances</t>
        </is>
      </c>
      <c r="D35" s="438" t="inlineStr">
        <is>
          <t>MEA</t>
        </is>
      </c>
      <c r="E35" s="438" t="inlineStr">
        <is>
          <t>A MEPS sets a baseline level of energy efficiency that electric appliances must achieve before they can be sold or distributed in a particular market.</t>
        </is>
      </c>
      <c r="F35" s="438" t="inlineStr">
        <is>
          <t>Industry; Buildings</t>
        </is>
      </c>
      <c r="G35" s="438" t="inlineStr">
        <is>
          <t>Direct</t>
        </is>
      </c>
      <c r="H35" s="438" t="inlineStr">
        <is>
          <t>Supply-side</t>
        </is>
      </c>
      <c r="I35" s="438" t="n">
        <v>30</v>
      </c>
    </row>
    <row r="36">
      <c r="A36" s="438" t="inlineStr">
        <is>
          <t>Regulatory</t>
        </is>
      </c>
      <c r="B36" s="438" t="inlineStr">
        <is>
          <t>Performance standard</t>
        </is>
      </c>
      <c r="C36" s="438" t="inlineStr">
        <is>
          <t>Minimum Energy Performance Standards (MEPS) for lighting systems</t>
        </is>
      </c>
      <c r="D36" s="438" t="inlineStr">
        <is>
          <t>MEL</t>
        </is>
      </c>
      <c r="E36" s="438" t="inlineStr">
        <is>
          <t>A MEPS sets a baseline level of energy efficiency that lighting systems must achieve before they can be sold or distributed in a particular market.</t>
        </is>
      </c>
      <c r="F36" s="438" t="inlineStr">
        <is>
          <t>Industry; Business; Transport</t>
        </is>
      </c>
      <c r="G36" s="438" t="inlineStr">
        <is>
          <t>Direct</t>
        </is>
      </c>
      <c r="H36" s="438" t="inlineStr">
        <is>
          <t>Supply-side</t>
        </is>
      </c>
      <c r="I36" s="438" t="n">
        <v>8</v>
      </c>
    </row>
    <row r="37">
      <c r="A37" s="438" t="inlineStr">
        <is>
          <t>Regulatory</t>
        </is>
      </c>
      <c r="B37" s="438" t="inlineStr">
        <is>
          <t>Performance standard</t>
        </is>
      </c>
      <c r="C37" s="438" t="inlineStr">
        <is>
          <t>Minimum Energy Performance Standards (MEPS) for spatial cooling</t>
        </is>
      </c>
      <c r="D37" s="438" t="inlineStr">
        <is>
          <t>MCS</t>
        </is>
      </c>
      <c r="E37" s="438" t="inlineStr">
        <is>
          <t>A MEPS sets a baseline level of energy efficiency that spatial cooling systems must achieve before they can be sold or distributed in a particular market.</t>
        </is>
      </c>
      <c r="F37" s="438" t="inlineStr">
        <is>
          <t>Buildings</t>
        </is>
      </c>
      <c r="G37" s="438" t="inlineStr">
        <is>
          <t>Direct</t>
        </is>
      </c>
      <c r="H37" s="438" t="inlineStr">
        <is>
          <t>Supply-side</t>
        </is>
      </c>
      <c r="I37" s="438" t="n">
        <v>4</v>
      </c>
    </row>
    <row r="38">
      <c r="A38" s="438" t="inlineStr">
        <is>
          <t>Regulatory</t>
        </is>
      </c>
      <c r="B38" s="438" t="inlineStr">
        <is>
          <t>Performance standard</t>
        </is>
      </c>
      <c r="C38" s="438" t="inlineStr">
        <is>
          <t>Minimum Energy Performance Standards (MEPS) for spatial heating</t>
        </is>
      </c>
      <c r="D38" s="438" t="inlineStr">
        <is>
          <t>MHS</t>
        </is>
      </c>
      <c r="E38" s="438" t="inlineStr">
        <is>
          <t>A MEPS sets a baseline level of energy efficiency that spatial heating systems must achieve before they can be sold or distributed in a particular market.</t>
        </is>
      </c>
      <c r="F38" s="438" t="inlineStr">
        <is>
          <t>Buildings; Industry</t>
        </is>
      </c>
      <c r="G38" s="438" t="inlineStr">
        <is>
          <t>Direct</t>
        </is>
      </c>
      <c r="H38" s="438" t="inlineStr">
        <is>
          <t>Supply-side</t>
        </is>
      </c>
      <c r="I38" s="438" t="n">
        <v>1</v>
      </c>
    </row>
    <row r="39">
      <c r="A39" s="438" t="inlineStr">
        <is>
          <t>Regulatory</t>
        </is>
      </c>
      <c r="B39" s="438" t="inlineStr">
        <is>
          <t>Performance standard</t>
        </is>
      </c>
      <c r="C39" s="438" t="inlineStr">
        <is>
          <t>Minimum Energy Performance Standards (MEPS) for water heating systems</t>
        </is>
      </c>
      <c r="D39" s="438" t="inlineStr">
        <is>
          <t>MWH</t>
        </is>
      </c>
      <c r="E39" s="438" t="inlineStr">
        <is>
          <t>A MEPS sets a baseline level of energy efficiency that water heating systems must achieve before they can be sold or distributed in a particular market.</t>
        </is>
      </c>
      <c r="F39" s="438" t="inlineStr">
        <is>
          <t>Buildings</t>
        </is>
      </c>
      <c r="G39" s="438" t="inlineStr">
        <is>
          <t>Direct</t>
        </is>
      </c>
      <c r="H39" s="438" t="inlineStr">
        <is>
          <t>Supply-side</t>
        </is>
      </c>
      <c r="I39" s="438" t="n">
        <v>4</v>
      </c>
    </row>
    <row r="40">
      <c r="A40" s="438" t="inlineStr">
        <is>
          <t>Regulatory</t>
        </is>
      </c>
      <c r="B40" s="438" t="inlineStr">
        <is>
          <t>Performance standard</t>
        </is>
      </c>
      <c r="C40" s="438" t="inlineStr">
        <is>
          <t>Minimum Energy Performance Standards (MEPS) for industrial thermal equipment</t>
        </is>
      </c>
      <c r="D40" s="438" t="inlineStr">
        <is>
          <t>MIT</t>
        </is>
      </c>
      <c r="E40" s="438" t="inlineStr">
        <is>
          <t>A MEPS sets a baseline level of energy efficiency that industrial thermal equipment must achieve before they can be sold or distributed in a particular market.</t>
        </is>
      </c>
      <c r="F40" s="438" t="inlineStr">
        <is>
          <t>Industry</t>
        </is>
      </c>
      <c r="G40" s="438" t="inlineStr">
        <is>
          <t>Direct</t>
        </is>
      </c>
      <c r="H40" s="438" t="inlineStr">
        <is>
          <t>Supply-side</t>
        </is>
      </c>
      <c r="I40" s="438" t="n">
        <v>3</v>
      </c>
    </row>
    <row r="41">
      <c r="A41" s="438" t="inlineStr">
        <is>
          <t>Regulatory</t>
        </is>
      </c>
      <c r="B41" s="438" t="inlineStr">
        <is>
          <t>Performance standard</t>
        </is>
      </c>
      <c r="C41" s="438" t="inlineStr">
        <is>
          <t>Minimum Energy Performance Standards (MEPS) for refrigeration equipment</t>
        </is>
      </c>
      <c r="D41" s="438" t="inlineStr">
        <is>
          <t>MRE</t>
        </is>
      </c>
      <c r="E41" s="438" t="inlineStr">
        <is>
          <t>A MEPS sets a baseline level of energy efficiency that refrigeration equipment must achieve before they can be sold or distributed in a particular market.</t>
        </is>
      </c>
      <c r="F41" s="438" t="inlineStr">
        <is>
          <t>Industry; Buildings</t>
        </is>
      </c>
      <c r="G41" s="438" t="inlineStr">
        <is>
          <t>Direct</t>
        </is>
      </c>
      <c r="H41" s="438" t="inlineStr">
        <is>
          <t>Supply-side</t>
        </is>
      </c>
      <c r="I41" s="438" t="n">
        <v>2</v>
      </c>
    </row>
    <row r="42">
      <c r="A42" s="438" t="inlineStr">
        <is>
          <t>Regulatory</t>
        </is>
      </c>
      <c r="B42" s="438" t="inlineStr">
        <is>
          <t>Performance standard</t>
        </is>
      </c>
      <c r="C42" s="438" t="inlineStr">
        <is>
          <t>Energy intensity limit for industrial production</t>
        </is>
      </c>
      <c r="D42" s="438" t="inlineStr">
        <is>
          <t>EIL</t>
        </is>
      </c>
      <c r="E42" s="438" t="inlineStr">
        <is>
          <t>An energy intensity limit sets the maximum allowable energy consumption per unit of output for an industrial production process (e.g., kgce per tonne of steel, gce per kWh of electricity). It may apply to existing facilities, new or expansion projects, and may set benchmark levels for best practice.</t>
        </is>
      </c>
      <c r="F42" s="438" t="inlineStr">
        <is>
          <t>Industry; Energy</t>
        </is>
      </c>
      <c r="G42" s="438" t="inlineStr">
        <is>
          <t>Direct</t>
        </is>
      </c>
      <c r="H42" s="438" t="inlineStr">
        <is>
          <t>Supply-side</t>
        </is>
      </c>
      <c r="I42" s="438" t="n">
        <v>69</v>
      </c>
    </row>
    <row r="43">
      <c r="A43" s="438" t="inlineStr">
        <is>
          <t>Regulatory</t>
        </is>
      </c>
      <c r="B43" s="438" t="inlineStr">
        <is>
          <t>Performance standard</t>
        </is>
      </c>
      <c r="C43" s="438" t="inlineStr">
        <is>
          <t>Speed limits</t>
        </is>
      </c>
      <c r="D43" s="438" t="inlineStr">
        <is>
          <t>SPD</t>
        </is>
      </c>
      <c r="E43" s="438" t="inlineStr">
        <is>
          <t>Speed limits set maximum allowable travel speeds for motor vehicles on public roads. By mandating lower vehicle speeds on expressways and general roads, they reduce fuel consumption and greenhouse gas emissions. Speed limits are typically expressed in kilometres per hour (km/h) and may be set by road type, vehicle type, and weather conditions.</t>
        </is>
      </c>
      <c r="F43" s="438" t="inlineStr">
        <is>
          <t>Transport</t>
        </is>
      </c>
      <c r="G43" s="438" t="inlineStr">
        <is>
          <t>Indirect</t>
        </is>
      </c>
      <c r="H43" s="438" t="inlineStr">
        <is>
          <t>demand-side</t>
        </is>
      </c>
      <c r="I43" s="438" t="n">
        <v>1</v>
      </c>
    </row>
    <row r="44">
      <c r="A44" s="438" t="inlineStr">
        <is>
          <t>Regulatory</t>
        </is>
      </c>
      <c r="B44" s="438" t="inlineStr">
        <is>
          <t>Framework regulation</t>
        </is>
      </c>
      <c r="C44" s="438" t="inlineStr">
        <is>
          <t>Agricultural pollution control</t>
        </is>
      </c>
      <c r="D44" s="438" t="inlineStr">
        <is>
          <t>APC</t>
        </is>
      </c>
      <c r="E44" s="438" t="inlineStr">
        <is>
          <t>Agricultural pollution control is a regulatory framework that establishes governance requirements for pollution prevention and control from agricultural production activities above specified operational scales. Typical elements include designation of environmentally sensitive areas, environmental impact assessment requirements for qualifying agricultural operations, mandatory pollution prevention infrastructure, comprehensive waste utilisation and treatment requirements, and registration, monitoring and enforcement backed by penalties. Distinct from performance standards in that it establishes institutional processes of planning—prevention—treatment—supervision rather than prescribing specific technical emission thresholds.</t>
        </is>
      </c>
      <c r="F44" s="438" t="inlineStr">
        <is>
          <t>AFOLU</t>
        </is>
      </c>
      <c r="G44" s="438" t="inlineStr">
        <is>
          <t>Indirect</t>
        </is>
      </c>
      <c r="H44" s="438" t="inlineStr">
        <is>
          <t>Supply-side</t>
        </is>
      </c>
      <c r="I44" s="438" t="n">
        <v>1</v>
      </c>
    </row>
    <row r="45">
      <c r="A45" s="438" t="inlineStr">
        <is>
          <t>Regulatory</t>
        </is>
      </c>
      <c r="B45" s="438" t="inlineStr">
        <is>
          <t>Framework regulation</t>
        </is>
      </c>
      <c r="C45" s="438" t="inlineStr">
        <is>
          <t>Capacity replacement</t>
        </is>
      </c>
      <c r="D45" s="438" t="inlineStr">
        <is>
          <t>CAP</t>
        </is>
      </c>
      <c r="E45" s="438" t="inlineStr">
        <is>
          <t>Capacity replacement is a mandatory regulatory framework that requires the retirement of a specified quantity of existing production capacity as a pre-condition for approving new, expanded or reconstructed production facilities in designated industries. The required retirement ratio is set by regulation. Typical elements include legislated replacement ratios, verification that retired capacity has been permanently decommissioned, and making the replacement obligation a pre-condition for project approval or permitting. Distinct from target-based accountability systems in that it establishes capacity entry-exit linkage rules rather than target decomposition and accountability processes.</t>
        </is>
      </c>
      <c r="F45" s="438" t="inlineStr">
        <is>
          <t>Industry</t>
        </is>
      </c>
      <c r="G45" s="438" t="inlineStr">
        <is>
          <t>Indirect</t>
        </is>
      </c>
      <c r="H45" s="438" t="inlineStr">
        <is>
          <t>Supply-side</t>
        </is>
      </c>
      <c r="I45" s="438" t="n">
        <v>3</v>
      </c>
    </row>
    <row r="46">
      <c r="A46" s="438" t="inlineStr">
        <is>
          <t>Regulatory</t>
        </is>
      </c>
      <c r="B46" s="438" t="inlineStr">
        <is>
          <t>Framework regulation</t>
        </is>
      </c>
      <c r="C46" s="438" t="inlineStr">
        <is>
          <t>Ecosystem protection mandate</t>
        </is>
      </c>
      <c r="D46" s="438" t="inlineStr">
        <is>
          <t>ECM</t>
        </is>
      </c>
      <c r="E46" s="438" t="inlineStr">
        <is>
          <t>Ecosystem protection mandate is a regulatory framework that establishes binding protection and restoration requirements for designated ecosystem types at the national level. Typical elements include designation of protection zones or conservation areas with graded restrictions on land use and resource extraction; mandatory protection and restoration plans with quantitative targets; monitoring and assessment systems; and enforcement through administrative and legal sanctions. Mitigation relevance is indirect, operating primarily through the protection and enhancement of natural carbon sinks (forests, grasslands, wetlands). Distinct from agricultural pollution control in that it governs ecosystem-level conservation and restoration rather than pollution from agricultural production activities.</t>
        </is>
      </c>
      <c r="F46" s="438" t="inlineStr">
        <is>
          <t>AFOLU</t>
        </is>
      </c>
      <c r="G46" s="438" t="inlineStr">
        <is>
          <t>Indirect</t>
        </is>
      </c>
      <c r="H46" s="438" t="inlineStr">
        <is>
          <t>Supply-side</t>
        </is>
      </c>
      <c r="I46" s="438" t="n">
        <v>3</v>
      </c>
    </row>
    <row r="47">
      <c r="A47" s="438" t="inlineStr">
        <is>
          <t>Regulatory</t>
        </is>
      </c>
      <c r="B47" s="438" t="inlineStr">
        <is>
          <t>Framework regulation</t>
        </is>
      </c>
      <c r="C47" s="438" t="inlineStr">
        <is>
          <t>Eco-compensation</t>
        </is>
      </c>
      <c r="D47" s="438" t="inlineStr">
        <is>
          <t>ECO</t>
        </is>
      </c>
      <c r="E47" s="438" t="inlineStr">
        <is>
          <t>Eco-compensation is a governance framework under which governments or beneficiaries of ecosystem services provide economic compensation to those who undertake ecological protection or restoration, covering the opportunity costs of forgoing development and the direct costs of protection activities. It may combine fiscal transfers between levels of government with payments between jurisdictions, and may include market-based mechanisms such as payments for ecosystem services, biodiversity offsets and trading of resource rights. Compensation rates may be linked to the value of ecosystem services provided or to verified conservation outcomes. Distinct from stand-alone ecosystem service payments in that it establishes a multi-sectoral governance framework for ecological protection rather than project-level area-based payments for specific land management practices. Mitigation relevance is generally indirect, operating through the maintenance and enhancement of the carbon sequestration capacity of natural carbon sinks.</t>
        </is>
      </c>
      <c r="F47" s="438" t="inlineStr">
        <is>
          <t>AFOLU</t>
        </is>
      </c>
      <c r="G47" s="438" t="inlineStr">
        <is>
          <t>Indirect</t>
        </is>
      </c>
      <c r="H47" s="438" t="inlineStr">
        <is>
          <t>Supply-side</t>
        </is>
      </c>
      <c r="I47" s="438" t="n">
        <v>1</v>
      </c>
    </row>
    <row r="48">
      <c r="A48" s="438" t="inlineStr">
        <is>
          <t>Regulatory</t>
        </is>
      </c>
      <c r="B48" s="438" t="inlineStr">
        <is>
          <t>Framework regulation</t>
        </is>
      </c>
      <c r="C48" s="438" t="inlineStr">
        <is>
          <t>Enterprise energy management obligation</t>
        </is>
      </c>
      <c r="D48" s="438" t="inlineStr">
        <is>
          <t>EEM</t>
        </is>
      </c>
      <c r="E48" s="438" t="inlineStr">
        <is>
          <t>An enterprise energy management obligation is a regulatory instrument requiring designated entities to establish and maintain internal energy management systems. Typical obligations include appointing qualified energy management personnel, conducting energy metering and statistical reporting, implementing periodic energy audits, and submitting energy utilisation reports, backed by penalties for non-compliance. Distinct from target-based accountability systems in that it prescribes the internal management infrastructure and ongoing compliance processes that enterprises must maintain, rather than setting quantitative performance targets and decomposing them through accountability processes.</t>
        </is>
      </c>
      <c r="F48" s="438" t="inlineStr">
        <is>
          <t>Cross-sectoral</t>
        </is>
      </c>
      <c r="G48" s="438" t="inlineStr">
        <is>
          <t>Direct</t>
        </is>
      </c>
      <c r="H48" s="438" t="inlineStr">
        <is>
          <t>demand-side</t>
        </is>
      </c>
      <c r="I48" s="438" t="n">
        <v>1</v>
      </c>
    </row>
    <row r="49">
      <c r="A49" s="438" t="inlineStr">
        <is>
          <t>Regulatory</t>
        </is>
      </c>
      <c r="B49" s="438" t="inlineStr">
        <is>
          <t>Framework regulation</t>
        </is>
      </c>
      <c r="C49" s="438" t="inlineStr">
        <is>
          <t>Energy performance management framework for public institutions</t>
        </is>
      </c>
      <c r="D49" s="438" t="inlineStr">
        <is>
          <t>EPM</t>
        </is>
      </c>
      <c r="E49" s="438" t="inlineStr">
        <is>
          <t>Regulatory instruments that establish governance processes and institutional frameworks for managing energy consumption of public-sector entities such as government agencies, schools and hospitals. Typical elements include energy consumption target-setting and performance evaluation, energy consumption budgeting or quotas, energy metering and statistical reporting obligations, periodic energy audits of facilities with follow-up on recommendations, and preferential procurement of energy-efficient products and services. Distinct from performance standards in that these instruments establish institutionalised governance processes (planning—budgeting—audit—evaluation) rather than prescribing technical energy performance thresholds for individual equipment or buildings.</t>
        </is>
      </c>
      <c r="F49" s="438" t="inlineStr">
        <is>
          <t>Buildings</t>
        </is>
      </c>
      <c r="G49" s="438" t="inlineStr">
        <is>
          <t>Direct</t>
        </is>
      </c>
      <c r="H49" s="438" t="inlineStr">
        <is>
          <t>demand-side</t>
        </is>
      </c>
      <c r="I49" s="438" t="n">
        <v>1</v>
      </c>
    </row>
    <row r="50">
      <c r="A50" s="438" t="inlineStr">
        <is>
          <t>Regulatory</t>
        </is>
      </c>
      <c r="B50" s="438" t="inlineStr">
        <is>
          <t>Framework regulation</t>
        </is>
      </c>
      <c r="C50" s="438" t="inlineStr">
        <is>
          <t>Extended producer responsibility</t>
        </is>
      </c>
      <c r="D50" s="438" t="inlineStr">
        <is>
          <t>EPR</t>
        </is>
      </c>
      <c r="E50" s="438" t="inlineStr">
        <is>
          <t>Extended producer responsibility (EPR) is a governance framework requiring product producers to assume extended responsibility for the full life cycle of their products, particularly post-consumer take-back and treatment. Typical elements include producer obligations covering eco-design, use of recycled content, establishment of waste product collection and take-back systems, and information disclosure; coverage across designated product categories (electrical and electronic equipment, vehicles, lead-acid batteries, packaging, photovoltaic modules, power batteries, etc.); establishment of product traceability information platforms and coding/labelling systems; and legal liability provisions including administrative penalties. Distinct from target responsibility systems in that it establishes a system of full-life-cycle producer responsibility rules rather than target decomposition and accountability processes.</t>
        </is>
      </c>
      <c r="F50" s="438" t="inlineStr">
        <is>
          <t>Cross-sectoral; Waste; Industry</t>
        </is>
      </c>
      <c r="G50" s="438" t="inlineStr">
        <is>
          <t>Indirect</t>
        </is>
      </c>
      <c r="H50" s="438" t="inlineStr">
        <is>
          <t>Supply-side</t>
        </is>
      </c>
      <c r="I50" s="438" t="n">
        <v>3</v>
      </c>
    </row>
    <row r="51">
      <c r="A51" s="438" t="inlineStr">
        <is>
          <t>Regulatory</t>
        </is>
      </c>
      <c r="B51" s="438" t="inlineStr">
        <is>
          <t>Framework regulation</t>
        </is>
      </c>
      <c r="C51" s="438" t="inlineStr">
        <is>
          <t>Eco-environmental zoning</t>
        </is>
      </c>
      <c r="D51" s="438" t="inlineStr">
        <is>
          <t>EEZ</t>
        </is>
      </c>
      <c r="E51" s="438" t="inlineStr">
        <is>
          <t>Eco-environmental zoning is a spatially explicit regulatory framework that divides a jurisdiction into management zones based on ecological sensitivity, environmental carrying capacity and resource endowments, and applies differentiated access restrictions and environmental management requirements to each zone. Typical elements include designation of spatial units graded by protection priority; environmental access lists specifying permitted, restricted and prohibited activities for each zone type; integration of zoning outcomes into spatial planning, project approval and environmental impact assessment processes; and periodic review and adjustment of zone boundaries. Distinct from performance standards in that the instrument establishes spatially differentiated environmental access rules rather than technical performance thresholds. Mitigation relevance may be indirect, operating through spatial constraints on the siting of carbon-intensive projects and the protection of natural carbon sinks.</t>
        </is>
      </c>
      <c r="F51" s="438" t="inlineStr">
        <is>
          <t>Cross-sectoral</t>
        </is>
      </c>
      <c r="G51" s="438" t="inlineStr">
        <is>
          <t>Indirect</t>
        </is>
      </c>
      <c r="H51" s="438" t="inlineStr">
        <is>
          <t>Supply-side</t>
        </is>
      </c>
      <c r="I51" s="438" t="n">
        <v>1</v>
      </c>
    </row>
    <row r="52">
      <c r="A52" s="438" t="inlineStr">
        <is>
          <t>Regulatory</t>
        </is>
      </c>
      <c r="B52" s="438" t="inlineStr">
        <is>
          <t>Framework regulation</t>
        </is>
      </c>
      <c r="C52" s="438" t="inlineStr">
        <is>
          <t>Industrial transition governance</t>
        </is>
      </c>
      <c r="D52" s="438" t="inlineStr">
        <is>
          <t>ITG</t>
        </is>
      </c>
      <c r="E52" s="438" t="inlineStr">
        <is>
          <t>Industrial transition governance is a regulatory framework that classifies industries and economic activities by environmental performance, energy efficiency and technology criteria into tiered categories (such as promoted, restricted, and phase-out), and applies differentiated market-access conditions to each category. Entities undertaking new construction, reconstruction or expansion projects must comply with the access conditions prescribed for their industry category. Typical elements include a statutory industry classification system, classification-based gatekeeping for project approval, financing and permitting, a regular revision cycle, and enforcement through administrative means including investment management and credit controls. Distinct from target-based accountability systems in that it establishes a whole-of-economy industry classification and access-rule system rather than target-setting and cascading accountability processes.</t>
        </is>
      </c>
      <c r="F52" s="438" t="inlineStr">
        <is>
          <t>Cross-sectoral</t>
        </is>
      </c>
      <c r="G52" s="438" t="inlineStr">
        <is>
          <t>Direct</t>
        </is>
      </c>
      <c r="H52" s="438" t="inlineStr">
        <is>
          <t>Supply-side</t>
        </is>
      </c>
      <c r="I52" s="438" t="n">
        <v>1</v>
      </c>
    </row>
    <row r="53">
      <c r="A53" s="438" t="inlineStr">
        <is>
          <t>Regulatory</t>
        </is>
      </c>
      <c r="B53" s="438" t="inlineStr">
        <is>
          <t>Framework regulation</t>
        </is>
      </c>
      <c r="C53" s="438" t="inlineStr">
        <is>
          <t>Pollution discharge permitting</t>
        </is>
      </c>
      <c r="D53" s="438" t="inlineStr">
        <is>
          <t>PDP</t>
        </is>
      </c>
      <c r="E53" s="438" t="inlineStr">
        <is>
          <t>A pollution discharge permit system is a regulatory framework that requires enterprises and other entities that discharge pollutants to obtain and comply with an environmental permit. Typical elements include a classified permit regime covering all stationary pollution sources, applying differentiated regulatory requirements based on the scale and environmental impact of the source; permit conditions specifying allowable pollutant types, concentrations, quantities, and discharge methods; obligations on permit holders to conduct self-monitoring, maintain compliance records, report on performance, and disclose information; and regulatory inspection and enforcement, including administrative penalties for unpermitted discharge or non-compliance with permit conditions. Distinct from target responsibility systems in that the instrument establishes facility-level operating permits governing pollution discharge compliance, rather than target decomposition and accountability processes. Mitigation relevance may be indirect, operating through co-control of conventional air pollutants and greenhouse gases from industrial processes and fuel combustion.</t>
        </is>
      </c>
      <c r="F53" s="438" t="inlineStr">
        <is>
          <t>Industry</t>
        </is>
      </c>
      <c r="G53" s="438" t="inlineStr">
        <is>
          <t>Indirect</t>
        </is>
      </c>
      <c r="H53" s="438" t="inlineStr">
        <is>
          <t>Supply-side</t>
        </is>
      </c>
      <c r="I53" s="438" t="n">
        <v>1</v>
      </c>
    </row>
    <row r="54">
      <c r="A54" s="438" t="inlineStr">
        <is>
          <t>Regulatory</t>
        </is>
      </c>
      <c r="B54" s="438" t="inlineStr">
        <is>
          <t>Framework regulation</t>
        </is>
      </c>
      <c r="C54" s="438" t="inlineStr">
        <is>
          <t>Green finance governance framework</t>
        </is>
      </c>
      <c r="D54" s="438" t="inlineStr">
        <is>
          <t>GFG</t>
        </is>
      </c>
      <c r="E54" s="438" t="inlineStr">
        <is>
          <t>Green finance governance framework is a regulatory instrument that requires financial institutions to systematically integrate environmental, social and governance (ESG) factors into corporate governance, strategy, risk management, investment and financing decision-making, and disclosure. Typical elements include board-level accountability for climate-related governance; ESG risk management policies covering all business lines and asset classes; integration of climate factors into investment and lending due diligence and approval; and periodic internal audit and public disclosure. Distinct from green finance performance evaluation in that it establishes the internal ESG governance system and management processes within institutions, rather than a standardised external assessment of green finance performance by supervisory authorities.</t>
        </is>
      </c>
      <c r="F54" s="438" t="inlineStr">
        <is>
          <t>Cross-sectoral</t>
        </is>
      </c>
      <c r="G54" s="438" t="inlineStr">
        <is>
          <t>Indirect</t>
        </is>
      </c>
      <c r="H54" s="438" t="inlineStr">
        <is>
          <t>environment</t>
        </is>
      </c>
      <c r="I54" s="438" t="n">
        <v>1</v>
      </c>
    </row>
    <row r="55">
      <c r="A55" s="438" t="inlineStr">
        <is>
          <t>Regulatory</t>
        </is>
      </c>
      <c r="B55" s="438" t="inlineStr">
        <is>
          <t>Framework regulation</t>
        </is>
      </c>
      <c r="C55" s="438" t="inlineStr">
        <is>
          <t>Production scheduling mandate</t>
        </is>
      </c>
      <c r="D55" s="438" t="inlineStr">
        <is>
          <t>PSM</t>
        </is>
      </c>
      <c r="E55" s="438" t="inlineStr">
        <is>
          <t>Production scheduling mandate is a mandatory regulatory framework that requires industrial production facilities in designated sectors to suspend or curtail operations during prescribed periods according to regionally or seasonally differentiated schedules. Typical elements include legislated shutdown or curtailment periods differentiated by geographic region or season, implementation plans specifying schedules for individual facilities, differentiated arrangements for facilities providing essential public services, and enforcement through administrative sanctions. Distinct from capacity replacement in that it governs the timing of production (flow control through scheduled shutdowns) rather than the stock of production capacity (entry-exit linkage).</t>
        </is>
      </c>
      <c r="F55" s="438" t="inlineStr">
        <is>
          <t>Industry</t>
        </is>
      </c>
      <c r="G55" s="438" t="inlineStr">
        <is>
          <t>Indirect</t>
        </is>
      </c>
      <c r="H55" s="438" t="inlineStr">
        <is>
          <t>Supply-side</t>
        </is>
      </c>
      <c r="I55" s="438" t="n">
        <v>1</v>
      </c>
    </row>
    <row r="56">
      <c r="A56" s="438" t="inlineStr">
        <is>
          <t>Regulatory</t>
        </is>
      </c>
      <c r="B56" s="438" t="inlineStr">
        <is>
          <t>Framework regulation</t>
        </is>
      </c>
      <c r="C56" s="438" t="inlineStr">
        <is>
          <t>Renewable priority dispatch</t>
        </is>
      </c>
      <c r="D56" s="438" t="inlineStr">
        <is>
          <t>RPD</t>
        </is>
      </c>
      <c r="E56" s="438" t="inlineStr">
        <is>
          <t>Renewable priority dispatch establishes an electricity market governance system for priority dispatch and guaranteed offtake of electricity generated from renewable energy sources. Typical elements include priority dispatch rules for renewable energy generation; a guaranteed purchase mechanism for renewable electricity; offtake obligations on grid operators; a green electricity certificate (GEC) system; and operational procedures and regulatory enforcement for power dispatch institutions. Distinct from target responsibility systems in that it establishes a system of rules for electricity dispatch and consumption rather than target decomposition and accountability processes.</t>
        </is>
      </c>
      <c r="F56" s="438" t="inlineStr">
        <is>
          <t>Energy</t>
        </is>
      </c>
      <c r="G56" s="438" t="inlineStr">
        <is>
          <t>Direct</t>
        </is>
      </c>
      <c r="H56" s="438" t="inlineStr">
        <is>
          <t>Supply-side</t>
        </is>
      </c>
      <c r="I56" s="438" t="n">
        <v>1</v>
      </c>
    </row>
    <row r="57">
      <c r="A57" s="438" t="inlineStr">
        <is>
          <t>Regulatory</t>
        </is>
      </c>
      <c r="B57" s="438" t="inlineStr">
        <is>
          <t>Framework regulation</t>
        </is>
      </c>
      <c r="C57" s="438" t="inlineStr">
        <is>
          <t>Target responsibility system</t>
        </is>
      </c>
      <c r="D57" s="438" t="inlineStr">
        <is>
          <t>TRS</t>
        </is>
      </c>
      <c r="E57" s="438" t="inlineStr">
        <is>
          <t>A target responsibility system is a governance instrument that establishes binding performance targets, allocates them to sub-national governments or regulated entities through a formal target-setting and cascading process, and subjects performance to monitoring, assessment and accountability mechanisms. It may apply to energy consumption, carbon emissions or other environmental performance targets. Distinct from performance standards in that it establishes governance processes (target-setting—allocation—monitoring—assessment—accountability) rather than prescribing specific technical performance thresholds for individual products or activities.</t>
        </is>
      </c>
      <c r="F57" s="438" t="inlineStr">
        <is>
          <t>Cross-sectoral</t>
        </is>
      </c>
      <c r="G57" s="438" t="inlineStr">
        <is>
          <t>Direct</t>
        </is>
      </c>
      <c r="H57" s="438" t="inlineStr">
        <is>
          <t>demand-side; Supply-side</t>
        </is>
      </c>
      <c r="I57" s="438" t="n">
        <v>4</v>
      </c>
    </row>
    <row r="58">
      <c r="A58" s="438" t="inlineStr">
        <is>
          <t>Government investment and consumption</t>
        </is>
      </c>
      <c r="B58" s="438" t="inlineStr">
        <is>
          <t>Public investment</t>
        </is>
      </c>
      <c r="C58" s="438" t="inlineStr">
        <is>
          <t>Government-funded RD&amp;D programmes</t>
        </is>
      </c>
      <c r="D58" s="438" t="inlineStr">
        <is>
          <t>RDD</t>
        </is>
      </c>
      <c r="E58" s="438" t="inlineStr">
        <is>
          <t>Government programmes that provide competitive funding for research, development, and demonstration (RD&amp;D) of energy conservation and emission reduction technologies. Typically involves co-financing arrangements where recipients must provide matching funds at specified ratios. Funding is allocated through open calls for proposals evaluated against technical and commercial criteria. Distinct from general science and technology funding in that the programme is explicitly directed at technologies that enable greenhouse gas emission reductions and support national climate goals.</t>
        </is>
      </c>
      <c r="F58" s="438" t="inlineStr">
        <is>
          <t>Transport; Industry; Energy; Buildings</t>
        </is>
      </c>
      <c r="G58" s="438" t="inlineStr">
        <is>
          <t>Direct; Indirect</t>
        </is>
      </c>
      <c r="H58" s="438" t="inlineStr">
        <is>
          <t>Supply-side</t>
        </is>
      </c>
      <c r="I58" s="438" t="n">
        <v>6</v>
      </c>
    </row>
    <row r="59">
      <c r="A59" s="438" t="inlineStr">
        <is>
          <t>Government investment and consumption</t>
        </is>
      </c>
      <c r="B59" s="438" t="inlineStr">
        <is>
          <t>Public investment</t>
        </is>
      </c>
      <c r="C59" s="438" t="inlineStr">
        <is>
          <t>Central budget investment</t>
        </is>
      </c>
      <c r="D59" s="438" t="inlineStr">
        <is>
          <t>CBI</t>
        </is>
      </c>
      <c r="E59" s="438" t="inlineStr">
        <is>
          <t>Government capital grants and direct investment spending toward fixed capital assets that enable or accelerate greenhouse gas emission reductions, promote energy conservation, or strengthen ecological protection and restoration. Covers climate-relevant infrastructure such as low-carbon transport, energy efficiency retrofits, and ecosystem restoration. Funds are typically provided through direct investment, capital injections or investment subsidies, often with co-financing or matching-fund requirements.</t>
        </is>
      </c>
      <c r="F59" s="438" t="inlineStr">
        <is>
          <t>Transport; Industry; Energy; Buildings; AFOLU</t>
        </is>
      </c>
      <c r="G59" s="438" t="inlineStr">
        <is>
          <t>Direct; Indirect</t>
        </is>
      </c>
      <c r="H59" s="438" t="inlineStr">
        <is>
          <t>Supply-side</t>
        </is>
      </c>
      <c r="I59" s="438" t="n">
        <v>5</v>
      </c>
    </row>
    <row r="60">
      <c r="A60" s="438" t="inlineStr">
        <is>
          <t>Government investment and consumption</t>
        </is>
      </c>
      <c r="B60" s="438" t="inlineStr">
        <is>
          <t>Public investment</t>
        </is>
      </c>
      <c r="C60" s="438" t="inlineStr">
        <is>
          <t>Government investment fund</t>
        </is>
      </c>
      <c r="D60" s="438" t="inlineStr">
        <is>
          <t>GIF</t>
        </is>
      </c>
      <c r="E60" s="438" t="inlineStr">
        <is>
          <t>Government equity contributions to establish or invest in green investment funds that operate on market principles, using equity, debt and other instruments to mobilise private capital for climate mitigation, environmental protection, clean energy and green infrastructure. Distinct from direct capital grants in that the government acts as an investor through a fund vehicle seeking both capital preservation and environmental objectives, rather than providing direct fiscal appropriations.</t>
        </is>
      </c>
      <c r="F60" s="438" t="inlineStr">
        <is>
          <t>Cross-sectoral</t>
        </is>
      </c>
      <c r="G60" s="438" t="inlineStr">
        <is>
          <t>Direct</t>
        </is>
      </c>
      <c r="H60" s="438" t="inlineStr">
        <is>
          <t>Supply-side</t>
        </is>
      </c>
      <c r="I60" s="438" t="n">
        <v>1</v>
      </c>
    </row>
    <row r="61">
      <c r="A61" s="438" t="inlineStr">
        <is>
          <t>Government investment and consumption</t>
        </is>
      </c>
      <c r="B61" s="438" t="inlineStr">
        <is>
          <t>Public procurement</t>
        </is>
      </c>
      <c r="C61" s="438" t="inlineStr">
        <is>
          <t>Green public procurement</t>
        </is>
      </c>
      <c r="D61" s="438" t="inlineStr">
        <is>
          <t>GPP</t>
        </is>
      </c>
      <c r="E61" s="438" t="inlineStr">
        <is>
          <t>Government procurement policies and practices that mandate or give preference to the procurement of goods, services and works with reduced environmental and climate impacts throughout their lifecycle. Products and services eligible under GPP schemes must typically meet specified energy-efficiency or environmental performance criteria and hold recognised eco-labelling or energy-efficiency certification. Green public procurement covers a range of product categories including energy-consuming equipment, construction materials, vehicles, and data centre infrastructure. Distinct from public investment in that the instrument leverages government purchasing power through procurement mandates and preference rules rather than direct capital spending.</t>
        </is>
      </c>
      <c r="F61" s="438" t="inlineStr">
        <is>
          <t>Industry; Buildings; Transport</t>
        </is>
      </c>
      <c r="G61" s="438" t="inlineStr">
        <is>
          <t>Direct; Indirect</t>
        </is>
      </c>
      <c r="H61" s="438" t="inlineStr">
        <is>
          <t>demand-side</t>
        </is>
      </c>
      <c r="I61" s="438" t="n">
        <v>6</v>
      </c>
    </row>
    <row r="62">
      <c r="A62" s="438" t="inlineStr">
        <is>
          <t>Government investment and consumption</t>
        </is>
      </c>
      <c r="B62" s="438" t="inlineStr">
        <is>
          <t>Public appraisal rules</t>
        </is>
      </c>
      <c r="C62" s="438" t="inlineStr">
        <is>
          <t>Strategic environmental assessment</t>
        </is>
      </c>
      <c r="D62" s="438" t="inlineStr">
        <is>
          <t>SEA</t>
        </is>
      </c>
      <c r="E62" s="438" t="inlineStr">
        <is>
          <t>Strategic Environmental Assessment (SEA) is a regulatory instrument requiring environmental impact assessment of government policies, plans and programmes. It requires the planning authority to conduct an environmental assessment during plan formulation, prepare an environmental report, consult the public and relevant authorities, and integrate the assessment conclusions into the plan approval decision. By subjecting strategic-level decisions to environmental review including climate mitigation considerations, it aims to prevent or mitigate adverse environmental impacts at the decision-making source, upstream of individual project-level assessments.</t>
        </is>
      </c>
      <c r="F62" s="438" t="inlineStr">
        <is>
          <t>Cross-sectoral</t>
        </is>
      </c>
      <c r="G62" s="438" t="inlineStr">
        <is>
          <t>Indirect</t>
        </is>
      </c>
      <c r="H62" s="438" t="inlineStr">
        <is>
          <t>environment</t>
        </is>
      </c>
      <c r="I62" s="438" t="n">
        <v>1</v>
      </c>
    </row>
    <row r="63">
      <c r="A63" s="438" t="inlineStr">
        <is>
          <t>Government investment and consumption</t>
        </is>
      </c>
      <c r="B63" s="438" t="inlineStr">
        <is>
          <t>Public appraisal rules</t>
        </is>
      </c>
      <c r="C63" s="438" t="inlineStr">
        <is>
          <t>Climate performance assessment and evaluation</t>
        </is>
      </c>
      <c r="D63" s="438" t="inlineStr">
        <is>
          <t>CPA</t>
        </is>
      </c>
      <c r="E63" s="438" t="inlineStr">
        <is>
          <t>Climate performance assessment and evaluation is a governance instrument that establishes quantified climate-related performance indicators, periodically measures and verifies progress against those indicators, and applies the assessment results to strengthen accountability and incentives for achieving climate targets. Indicators may cover GHG emission reductions, renewable energy deployment, energy efficiency improvements and other climate-relevant metrics. The framework may apply to sub-national governments, public agencies, or other designated entities.</t>
        </is>
      </c>
      <c r="F63" s="438" t="inlineStr">
        <is>
          <t>Cross-sectoral</t>
        </is>
      </c>
      <c r="G63" s="438" t="inlineStr">
        <is>
          <t>Indirect</t>
        </is>
      </c>
      <c r="H63" s="438" t="inlineStr">
        <is>
          <t>environment</t>
        </is>
      </c>
      <c r="I63" s="438" t="n">
        <v>1</v>
      </c>
    </row>
    <row r="64">
      <c r="A64" s="438" t="inlineStr">
        <is>
          <t>Government investment and consumption</t>
        </is>
      </c>
      <c r="B64" s="438" t="inlineStr">
        <is>
          <t>Public appraisal rules</t>
        </is>
      </c>
      <c r="C64" s="438" t="inlineStr">
        <is>
          <t>Environmental impact assessment</t>
        </is>
      </c>
      <c r="D64" s="438" t="inlineStr">
        <is>
          <t>EIA</t>
        </is>
      </c>
      <c r="E64" s="438" t="inlineStr">
        <is>
          <t>Environmental Impact Assessment (EIA) is a system for analysing, predicting, and assessing the potential environmental impacts of proposed construction projects, proposing measures to prevent or mitigate adverse environmental impacts, and conducting follow-up monitoring. Projects are classified into tiers based on the severity of their environmental impact, and developers must complete and obtain approval for EIA documentation before construction may begin.</t>
        </is>
      </c>
      <c r="F64" s="438" t="inlineStr">
        <is>
          <t>Cross-sectoral</t>
        </is>
      </c>
      <c r="G64" s="438" t="inlineStr">
        <is>
          <t>Indirect</t>
        </is>
      </c>
      <c r="H64" s="438" t="inlineStr">
        <is>
          <t>environment</t>
        </is>
      </c>
      <c r="I64" s="438" t="n">
        <v>1</v>
      </c>
    </row>
    <row r="65">
      <c r="A65" s="438" t="inlineStr">
        <is>
          <t>Government investment and consumption</t>
        </is>
      </c>
      <c r="B65" s="438" t="inlineStr">
        <is>
          <t>Public appraisal rules</t>
        </is>
      </c>
      <c r="C65" s="438" t="inlineStr">
        <is>
          <t>Energy and carbon review for investment projects</t>
        </is>
      </c>
      <c r="D65" s="438" t="inlineStr">
        <is>
          <t>ECR</t>
        </is>
      </c>
      <c r="E65" s="438" t="inlineStr">
        <is>
          <t>Energy and carbon review for investment projects is a pre-approval screening instrument that requires proposed fixed-asset investment projects to undergo assessment of their projected energy consumption and carbon emissions before receiving regulatory approval to proceed. It evaluates energy use plans, energy efficiency levels, and projected carbon emissions and intensity, and uses the assessment conclusions as a condition for project approval and subsequent compliance monitoring. By screening projects at the investment decision stage, it aims to control energy consumption and carbon emissions at source.</t>
        </is>
      </c>
      <c r="F65" s="438" t="inlineStr">
        <is>
          <t>Cross-sectoral</t>
        </is>
      </c>
      <c r="G65" s="438" t="inlineStr">
        <is>
          <t>Direct</t>
        </is>
      </c>
      <c r="H65" s="438" t="inlineStr">
        <is>
          <t>environment</t>
        </is>
      </c>
      <c r="I65" s="438" t="n">
        <v>1</v>
      </c>
    </row>
    <row r="66">
      <c r="A66" s="438" t="inlineStr">
        <is>
          <t>Government investment and consumption</t>
        </is>
      </c>
      <c r="B66" s="438" t="inlineStr">
        <is>
          <t>Public appraisal rules</t>
        </is>
      </c>
      <c r="C66" s="438" t="inlineStr">
        <is>
          <t>Environmental compliance audit</t>
        </is>
      </c>
      <c r="D66" s="438" t="inlineStr">
        <is>
          <t>ECA</t>
        </is>
      </c>
      <c r="E66" s="438" t="inlineStr">
        <is>
          <t>Environmental compliance audit is a regulatory instrument under which designated industrial facilities are subject to mandatory government-organised audits of their energy consumption, pollutant discharges and hazardous substance use. Facilities that exceed prescribed thresholds are required to undergo audits that identify improvement measures to reduce energy and material consumption and pollutant emissions, with follow-up verification of implementation. Distinct from enterprise energy management obligations in that the audit is triggered by exceeding regulatory thresholds and focuses on identifying and implementing specific improvement measures.</t>
        </is>
      </c>
      <c r="F66" s="438" t="inlineStr">
        <is>
          <t>Industry</t>
        </is>
      </c>
      <c r="G66" s="438" t="inlineStr">
        <is>
          <t>Indirect</t>
        </is>
      </c>
      <c r="H66" s="438" t="inlineStr">
        <is>
          <t>environment</t>
        </is>
      </c>
      <c r="I66" s="438" t="n">
        <v>1</v>
      </c>
    </row>
    <row r="67">
      <c r="A67" s="438" t="inlineStr">
        <is>
          <t>Information</t>
        </is>
      </c>
      <c r="B67" s="438" t="inlineStr">
        <is>
          <t>Comparative energy efficiency label</t>
        </is>
      </c>
      <c r="C67" s="438" t="inlineStr">
        <is>
          <t>Energy labels for buildings</t>
        </is>
      </c>
      <c r="D67" s="438" t="inlineStr">
        <is>
          <t>ELB</t>
        </is>
      </c>
      <c r="E67" s="438" t="inlineStr">
        <is>
          <t>They mandate agents (excluding government units) to put a label about the environmental performance, characteristics, or attributes of buildings put in the market.</t>
        </is>
      </c>
      <c r="F67" s="438" t="inlineStr">
        <is>
          <t>Buildings</t>
        </is>
      </c>
      <c r="G67" s="438" t="inlineStr">
        <is>
          <t>Indirect</t>
        </is>
      </c>
      <c r="H67" s="438" t="inlineStr">
        <is>
          <t>demand-side</t>
        </is>
      </c>
      <c r="I67" s="438" t="n">
        <v>1</v>
      </c>
    </row>
    <row r="68">
      <c r="A68" s="438" t="inlineStr">
        <is>
          <t>Information</t>
        </is>
      </c>
      <c r="B68" s="438" t="inlineStr">
        <is>
          <t>Comparative energy efficiency label</t>
        </is>
      </c>
      <c r="C68" s="438" t="inlineStr">
        <is>
          <t>Energy labels for products and appliances</t>
        </is>
      </c>
      <c r="D68" s="438" t="inlineStr">
        <is>
          <t>ELP</t>
        </is>
      </c>
      <c r="E68" s="438" t="inlineStr">
        <is>
          <t>They mandate agents (excluding government units) to put a label about the environmental performance, characteristics, or attributes of products and appliances put in the market.</t>
        </is>
      </c>
      <c r="F68" s="438" t="inlineStr">
        <is>
          <t>Industry; Buildings; Energy</t>
        </is>
      </c>
      <c r="G68" s="438" t="inlineStr">
        <is>
          <t>Indirect</t>
        </is>
      </c>
      <c r="H68" s="438" t="inlineStr">
        <is>
          <t>demand-side</t>
        </is>
      </c>
      <c r="I68" s="438" t="n">
        <v>1</v>
      </c>
    </row>
    <row r="69">
      <c r="A69" s="438" t="inlineStr">
        <is>
          <t>Information</t>
        </is>
      </c>
      <c r="B69" s="438" t="inlineStr">
        <is>
          <t>Comparative energy efficiency label</t>
        </is>
      </c>
      <c r="C69" s="438" t="inlineStr">
        <is>
          <t>Energy labels for vehicles</t>
        </is>
      </c>
      <c r="D69" s="438" t="inlineStr">
        <is>
          <t>ELV</t>
        </is>
      </c>
      <c r="E69" s="438" t="inlineStr">
        <is>
          <t>They mandate agents (excluding government units) to put a label about the environmental performance, characteristics, or attributes of vehicles put in the market.</t>
        </is>
      </c>
      <c r="F69" s="438" t="inlineStr">
        <is>
          <t>Transport</t>
        </is>
      </c>
      <c r="G69" s="438" t="inlineStr">
        <is>
          <t>Indirect</t>
        </is>
      </c>
      <c r="H69" s="438" t="inlineStr">
        <is>
          <t>demand-side</t>
        </is>
      </c>
      <c r="I69" s="438" t="n">
        <v>1</v>
      </c>
    </row>
    <row r="70">
      <c r="A70" s="438" t="inlineStr">
        <is>
          <t>Information</t>
        </is>
      </c>
      <c r="B70" s="438" t="inlineStr">
        <is>
          <t>Reporting requirements</t>
        </is>
      </c>
      <c r="C70" s="438" t="inlineStr">
        <is>
          <t>Energy statistics and audit</t>
        </is>
      </c>
      <c r="D70" s="438" t="inlineStr">
        <is>
          <t>ESA</t>
        </is>
      </c>
      <c r="E70" s="438" t="inlineStr">
        <is>
          <t>Energy statistics and audit is an information instrument requiring designated entities (such as public institutions) to establish energy consumption statistical survey systems, regularly report energy consumption data, and undergo energy audits. Typical elements include a unified system of energy consumption statistical indicators and reporting forms; tiered and classified processes for data collection, aggregation and reporting; periodic energy audits and energy-use assessments; and the application and disclosure of the data. Distinct from enterprise energy management obligations (a regulatory instrument) in that it focuses on the statistics, reporting and audit disclosure of energy consumption information rather than establishing a complete internal energy management system and continuous compliance obligations within the regulated entity.</t>
        </is>
      </c>
      <c r="F70" s="438" t="inlineStr">
        <is>
          <t>Buildings; Transport</t>
        </is>
      </c>
      <c r="G70" s="438" t="inlineStr">
        <is>
          <t>Indirect</t>
        </is>
      </c>
      <c r="H70" s="438" t="inlineStr">
        <is>
          <t>demand-side</t>
        </is>
      </c>
      <c r="I70" s="438" t="n">
        <v>1</v>
      </c>
    </row>
    <row r="71">
      <c r="A71" s="438" t="inlineStr">
        <is>
          <t>Information</t>
        </is>
      </c>
      <c r="B71" s="438" t="inlineStr">
        <is>
          <t>Reporting requirements</t>
        </is>
      </c>
      <c r="C71" s="438" t="inlineStr">
        <is>
          <t>Sustainability information disclosure</t>
        </is>
      </c>
      <c r="D71" s="438" t="inlineStr">
        <is>
          <t>SID</t>
        </is>
      </c>
      <c r="E71" s="438" t="inlineStr">
        <is>
          <t>Sustainability information disclosure is an information instrument requiring enterprises (including listed companies, key pollutant-discharging units, etc.) to periodically and publicly disclose sustainability information covering environmental (including GHG emissions), social and governance dimensions (where applicable) in accordance with statutory frameworks or stock exchange rules. Typical elements include: defining the scope of entities subject to mandatory disclosure by law or listing rules; issuing unified sustainability disclosure guidelines or measures covering disclosure content, format, timing and channels; adopting a materiality principle to determine disclosure boundaries; establishing a unified information disclosure platform; and regulatory oversight and penalties for non-disclosure or false disclosure. Through mandatory public disclosure of corporate sustainability information, it enhances the transparency of and market oversight over enterprise environmental and climate behaviour, guides capital allocation toward green and low-carbon sectors, and provides an information basis for carbon-reduction and other governance measures. Distinct from Greenhouse gas emissions reporting (GRV) in that it covers the full spectrum of environmental (and, where applicable, social and governance) topics within a corporate public disclosure framework, rather than focusing solely on the quantitative accounting and independent third-party verification of GHG emissions data.</t>
        </is>
      </c>
      <c r="F71" s="438" t="inlineStr">
        <is>
          <t>Cross-sectoral</t>
        </is>
      </c>
      <c r="G71" s="438" t="inlineStr">
        <is>
          <t>Indirect; Direct</t>
        </is>
      </c>
      <c r="H71" s="438" t="inlineStr">
        <is>
          <t>Supply-side</t>
        </is>
      </c>
      <c r="I71" s="438" t="n">
        <v>2</v>
      </c>
    </row>
    <row r="72">
      <c r="A72" s="438" t="inlineStr">
        <is>
          <t>Information</t>
        </is>
      </c>
      <c r="B72" s="438" t="inlineStr">
        <is>
          <t>Reporting requirements</t>
        </is>
      </c>
      <c r="C72" s="438" t="inlineStr">
        <is>
          <t>Greenhouse gas emissions reporting</t>
        </is>
      </c>
      <c r="D72" s="438" t="inlineStr">
        <is>
          <t>GRV</t>
        </is>
      </c>
      <c r="E72" s="438" t="inlineStr">
        <is>
          <t>Greenhouse gas emissions reporting is an information instrument requiring designated entities (such as enterprises meeting an emissions threshold) to systematically quantify, periodically report, and have their greenhouse gas emissions data independently verified by qualified third parties. Typical elements include: defining the scope of entities subject to reporting obligations by reference to annual emissions thresholds or other criteria; issuing standardised technical guidelines or protocols for GHG emissions accounting and reporting; an emissions data submission and information management platform; mandatory verification of the accuracy, completeness and methodological compliance of reported emissions data by qualified independent third-party bodies that issue verification opinions; and supervision and penalties for failure to report, under-reporting, or data falsification. Reported and verified data provide the evidentiary basis for emissions trading market compliance, national GHG inventory compilation, and climate policy development. Distinct from Sustainability information disclosure (SID) in that this instrument focuses specifically on the quantitative accounting and independent third-party verification of GHG emissions data, rather than the broader public disclosure of enterprise environmental performance, environmental compliance, and environmental governance information.</t>
        </is>
      </c>
      <c r="F72" s="438" t="inlineStr">
        <is>
          <t>Energy; Industry; Transport</t>
        </is>
      </c>
      <c r="G72" s="438" t="inlineStr">
        <is>
          <t>Direct</t>
        </is>
      </c>
      <c r="H72" s="438" t="inlineStr">
        <is>
          <t>Supply-side</t>
        </is>
      </c>
      <c r="I72" s="438" t="n">
        <v>1</v>
      </c>
    </row>
    <row r="73">
      <c r="A73" s="438" t="inlineStr">
        <is>
          <t>Information</t>
        </is>
      </c>
      <c r="B73" s="438" t="inlineStr">
        <is>
          <t>Reporting requirements</t>
        </is>
      </c>
      <c r="C73" s="438" t="inlineStr">
        <is>
          <t>Green finance statistics</t>
        </is>
      </c>
      <c r="D73" s="438" t="inlineStr">
        <is>
          <t>GFS</t>
        </is>
      </c>
      <c r="E73" s="438" t="inlineStr">
        <is>
          <t>Green finance statistics is an information instrument requiring financial institutions to compile and periodically report data on their climate-relevant financial activities (such as green lending, green bonds and green insurance) to regulatory authorities in accordance with defined classification standards and statistical methodologies. Typical elements include a classification taxonomy defining eligible green finance activities, a standardised system of statistical indicators and reporting templates, prescribed reporting frequency and channels, and data-quality verification requirements. By systematically mapping the direction and scale of green capital flows, it provides an evidence base for green finance policy design, regulatory oversight and market transparency. Distinct from Greenhouse gas emissions reporting (GRV) in that this instrument compiles financial institutions' green finance activity data (capital flows and stocks) rather than the accounting and verification of regulated entities' own greenhouse gas emissions.</t>
        </is>
      </c>
      <c r="F73" s="438" t="inlineStr">
        <is>
          <t>Cross-sectoral</t>
        </is>
      </c>
      <c r="G73" s="438" t="inlineStr">
        <is>
          <t>Indirect</t>
        </is>
      </c>
      <c r="H73" s="438" t="inlineStr">
        <is>
          <t>environment</t>
        </is>
      </c>
      <c r="I73" s="438" t="n">
        <v>2</v>
      </c>
    </row>
    <row r="74">
      <c r="A74" s="438" t="inlineStr">
        <is>
          <t>Information</t>
        </is>
      </c>
      <c r="B74" s="438" t="inlineStr">
        <is>
          <t>Reporting requirements</t>
        </is>
      </c>
      <c r="C74" s="438" t="inlineStr">
        <is>
          <t>Green finance performance evaluation</t>
        </is>
      </c>
      <c r="D74" s="438" t="inlineStr">
        <is>
          <t>GFE</t>
        </is>
      </c>
      <c r="E74" s="438" t="inlineStr">
        <is>
          <t>Green finance performance evaluation is an information instrument under which regulatory authorities periodically assess financial institutions' climate-relevant financial activities against a standardised evaluation framework and apply the results. Typical elements include defining the scope of institutions subject to evaluation, setting quantitative indicators (such as the share, growth rate and quality of green assets) and qualitative indicators (such as governance arrangements, strategy integration and innovation in green products), prescribing evaluation frequency, and using evaluation results to inform regulatory processes and market incentives. Distinct from Green finance statistics (GFS) in that this instrument conducts performance scoring and applies consequences on the basis of reported statistics, rather than requiring data compilation and reporting alone.</t>
        </is>
      </c>
      <c r="F74" s="438" t="inlineStr">
        <is>
          <t>Cross-sectoral</t>
        </is>
      </c>
      <c r="G74" s="438" t="inlineStr">
        <is>
          <t>Direct</t>
        </is>
      </c>
      <c r="H74" s="438" t="inlineStr">
        <is>
          <t>environment</t>
        </is>
      </c>
      <c r="I74" s="438" t="n">
        <v>1</v>
      </c>
    </row>
    <row r="75">
      <c r="A75" s="438" t="inlineStr">
        <is>
          <t>Information</t>
        </is>
      </c>
      <c r="B75" s="438" t="inlineStr">
        <is>
          <t>Capacity building and public awareness</t>
        </is>
      </c>
      <c r="C75" s="438" t="inlineStr">
        <is>
          <t>Technology promotion catalogue</t>
        </is>
      </c>
      <c r="D75" s="438" t="inlineStr">
        <is>
          <t>TPC</t>
        </is>
      </c>
      <c r="E75" s="438" t="inlineStr">
        <is>
          <t>Technology promotion catalogue is an information instrument through which government authorities publish and disseminate recommended technologies, processes or equipment to non-government agents such as enterprises, in order to spread information on advanced applicable technologies, raise market awareness, and guide technology adoption and diffusion. Typical elements include: technology selection and eligibility criteria (such as energy efficiency, emission reduction, resource utilisation, and technology maturity); procedures for compiling and publicly releasing the list of selected technologies, processes or equipment through open solicitation and expert review; periodic or batch-wise updating of the catalogue; and linkage of catalogue inclusion with other support policies (such as fiscal incentives, public procurement, green finance, and project approval) to strengthen the promotion effect. Inclusion and uptake are typically voluntary, without mandatory compliance obligations or penalties. Mitigation relevance is generally indirect: by reducing information asymmetry, strengthening market confidence and guiding enterprises to adopt advanced low-carbon technologies, it indirectly promotes greenhouse gas emission reductions.</t>
        </is>
      </c>
      <c r="F75" s="438" t="inlineStr">
        <is>
          <t>Industry; Cross-sectoral; Waste</t>
        </is>
      </c>
      <c r="G75" s="438" t="inlineStr">
        <is>
          <t>Direct; Indirect</t>
        </is>
      </c>
      <c r="H75" s="438" t="inlineStr">
        <is>
          <t>Supply-side</t>
        </is>
      </c>
      <c r="I75" s="438" t="n">
        <v>5</v>
      </c>
    </row>
    <row r="76">
      <c r="A76" s="438" t="inlineStr">
        <is>
          <t>Information</t>
        </is>
      </c>
      <c r="B76" s="438" t="inlineStr">
        <is>
          <t>Capacity building and public awareness</t>
        </is>
      </c>
      <c r="C76" s="438" t="inlineStr">
        <is>
          <t>Industry guidance catalogue</t>
        </is>
      </c>
      <c r="D76" s="438" t="inlineStr">
        <is>
          <t>IGC</t>
        </is>
      </c>
      <c r="E76" s="438" t="inlineStr">
        <is>
          <t>Industry guidance catalogue is an information instrument through which government authorities publish and disseminate a classification of green and low-carbon economic activities to help relevant parties identify green industries, with the aim of clarifying industrial boundaries, unifying green-industry recognition criteria, and steering policy and financial resources towards green and low-carbon fields. Typical elements include: a tiered and categorised catalogue of green industrial activities; specification of the definition, qualifying conditions and applicable standards for each activity; use of the catalogue as a common reference for developing supporting policies; and periodic revision. The catalogue is guiding and voluntary in nature, with no mandatory compliance obligations or penalties. Mitigation relevance is generally indirect: by unifying green-industry standards, reducing identification costs and steering resources towards green and low-carbon industries, it indirectly promotes greenhouse gas emission reductions.</t>
        </is>
      </c>
      <c r="F76" s="438" t="inlineStr">
        <is>
          <t>Cross-sectoral</t>
        </is>
      </c>
      <c r="G76" s="438" t="inlineStr">
        <is>
          <t>Direct</t>
        </is>
      </c>
      <c r="H76" s="438" t="inlineStr">
        <is>
          <t>Supply-side</t>
        </is>
      </c>
      <c r="I76" s="438" t="n">
        <v>1</v>
      </c>
    </row>
    <row r="77">
      <c r="A77" s="438" t="inlineStr">
        <is>
          <t>Information</t>
        </is>
      </c>
      <c r="B77" s="438" t="inlineStr">
        <is>
          <t>Capacity building and public awareness</t>
        </is>
      </c>
      <c r="C77" s="438" t="inlineStr">
        <is>
          <t>Technical guidance</t>
        </is>
      </c>
      <c r="D77" s="438" t="inlineStr">
        <is>
          <t>TGC</t>
        </is>
      </c>
      <c r="E77" s="438" t="inlineStr">
        <is>
          <t>Technical guidance is an information instrument through which government authorities publish and disseminate advisory guidance documents to non-government agents to build technical capacity, disseminate knowledge on implementation methods, and facilitate adoption of climate-mitigation-relevant practices. Typical elements include: technical specifications or implementation pathways for a defined domain (such as digital carbon management, energy-efficiency retrofit, or green infrastructure); sector- or technology-specific methods and solutions; use of the guidance as a basis for enterprise planning and capability development; and periodic updating. The guidance is advisory and voluntary in nature, with no mandatory compliance obligations or penalties. Mitigation relevance is generally indirect: by reducing technical barriers, enhancing organisational capacity and guiding enterprises to adopt low-carbon practices, it indirectly promotes greenhouse gas emission reductions.</t>
        </is>
      </c>
      <c r="F77" s="438" t="inlineStr">
        <is>
          <t>Industry; AFOLU</t>
        </is>
      </c>
      <c r="G77" s="438" t="inlineStr">
        <is>
          <t>Direct</t>
        </is>
      </c>
      <c r="H77" s="438" t="inlineStr">
        <is>
          <t>Supply-side</t>
        </is>
      </c>
      <c r="I77" s="438" t="n">
        <v>5</v>
      </c>
    </row>
    <row r="78">
      <c r="A78" s="438" t="inlineStr">
        <is>
          <t>Information</t>
        </is>
      </c>
      <c r="B78" s="438" t="inlineStr">
        <is>
          <t>Capacity building and public awareness</t>
        </is>
      </c>
      <c r="C78" s="438" t="inlineStr">
        <is>
          <t>Capacity building programme</t>
        </is>
      </c>
      <c r="D78" s="438" t="inlineStr">
        <is>
          <t>CBP</t>
        </is>
      </c>
      <c r="E78" s="438" t="inlineStr">
        <is>
          <t>Capacity building programme is an information instrument through which government authorities organise and deliver training, technical assistance, knowledge-sharing, and institutional strengthening activities for non-government agents such as enterprises, industry associations, and professionals. The aim is to build the skills, knowledge, and organisational capacity needed to identify, plan, and implement climate mitigation actions. Typical elements include: development and delivery of training courses and workshops on green and low-carbon technologies and management practices; publication and dissemination of guidance materials, toolkits, and best-practice case studies; establishment of technical assistance and advisory services; creation of knowledge-sharing platforms and peer-learning networks; and integration of climate mitigation content into professional development and vocational training programmes. Participation is voluntary, with no mandatory compliance obligations or penalties. Mitigation relevance is generally indirect: by strengthening the human, organisational, and institutional capabilities required to identify, develop, and implement emission reduction activities, it indirectly promotes greenhouse gas emission reductions.</t>
        </is>
      </c>
      <c r="F78" s="438" t="inlineStr">
        <is>
          <t>Industry</t>
        </is>
      </c>
      <c r="G78" s="438" t="inlineStr">
        <is>
          <t>Direct</t>
        </is>
      </c>
      <c r="H78" s="438" t="inlineStr">
        <is>
          <t>Supply-side</t>
        </is>
      </c>
      <c r="I78" s="438" t="n">
        <v>1</v>
      </c>
    </row>
    <row r="79">
      <c r="A79" s="438" t="inlineStr">
        <is>
          <t>Information</t>
        </is>
      </c>
      <c r="B79" s="438" t="inlineStr">
        <is>
          <t>Capacity building and public awareness</t>
        </is>
      </c>
      <c r="C79" s="438" t="inlineStr">
        <is>
          <t>Public awareness campaign</t>
        </is>
      </c>
      <c r="D79" s="438" t="inlineStr">
        <is>
          <t>PAC</t>
        </is>
      </c>
      <c r="E79" s="438" t="inlineStr">
        <is>
          <t>Public awareness campaign is an information instrument through which government authorities establish and organise recurring themed awareness and education activities at the national level, aimed at raising public consciousness, disseminating knowledge and promoting behavioural change on environmental protection, energy conservation, low-carbon development and other climate-relevant topics. Typical elements include: formal designation of an annual recurring date or period (e.g., a day, week or month); designation of organising government departments; issuance of annual implementation notices with specific themes and activity guidelines; organisation of publicity, education and outreach activities through multiple channels; and summary and reporting mechanisms. Participation by enterprises, public institutions and the general public is voluntary, with no mandatory compliance obligations or penalties. Mitigation relevance is generally indirect: by raising public awareness of climate and environmental issues and promoting green and low-carbon behaviours, it indirectly contributes to greenhouse gas emission reductions.</t>
        </is>
      </c>
      <c r="F79" s="438" t="inlineStr">
        <is>
          <t>Waste; Cross-sectoral; Transport</t>
        </is>
      </c>
      <c r="G79" s="438" t="inlineStr">
        <is>
          <t>Direct</t>
        </is>
      </c>
      <c r="H79" s="438" t="inlineStr">
        <is>
          <t>demand-side</t>
        </is>
      </c>
      <c r="I79" s="438" t="n">
        <v>4</v>
      </c>
    </row>
    <row r="80">
      <c r="A80" s="438" t="inlineStr">
        <is>
          <t>Information</t>
        </is>
      </c>
      <c r="B80" s="438" t="inlineStr">
        <is>
          <t>Capacity building and public awareness</t>
        </is>
      </c>
      <c r="C80" s="438" t="inlineStr">
        <is>
          <t>Citizen code of conduct</t>
        </is>
      </c>
      <c r="D80" s="438" t="inlineStr">
        <is>
          <t>COC</t>
        </is>
      </c>
      <c r="E80" s="438" t="inlineStr">
        <is>
          <t>Citizen code of conduct is an information instrument through which government authorities issue behavioural norms on ecological and environmental protection to the general public, aimed at guiding citizens to fulfil their environmental obligations and adopt green and low-carbon lifestyles in daily activities. Typical elements include: specific and actionable behavioural guidance across dimensions such as energy and resource conservation, green consumption, low-carbon travel, waste sorting, pollution reduction, ecological protection and environmental supervision; formal public release through an official announcement; joint promotion and implementation by multiple government departments; and periodic revision. The norms are advisory and guiding in nature, with no mandatory compliance obligations or penalties on citizens. Mitigation relevance is generally indirect: by shaping public environmental behavioural norms and green lifestyles, it indirectly promotes greenhouse gas emission reductions.</t>
        </is>
      </c>
      <c r="F80" s="438" t="inlineStr">
        <is>
          <t>Cross-sectoral</t>
        </is>
      </c>
      <c r="G80" s="438" t="inlineStr">
        <is>
          <t>Direct</t>
        </is>
      </c>
      <c r="H80" s="438" t="inlineStr">
        <is>
          <t>demand-side</t>
        </is>
      </c>
      <c r="I80" s="438" t="n">
        <v>1</v>
      </c>
    </row>
    <row r="81">
      <c r="A81" s="438" t="inlineStr">
        <is>
          <t>Information</t>
        </is>
      </c>
      <c r="B81" s="438" t="inlineStr">
        <is>
          <t>Capacity building and public awareness</t>
        </is>
      </c>
      <c r="C81" s="438" t="inlineStr">
        <is>
          <t>Professional certification</t>
        </is>
      </c>
      <c r="D81" s="438" t="inlineStr">
        <is>
          <t>PCE</t>
        </is>
      </c>
      <c r="E81" s="438" t="inlineStr">
        <is>
          <t>Professional certification is an information instrument through which competent authorities promulgate national occupational standards for green and low-carbon professions, aimed at standardising the professional conduct of practitioners, guiding vocational education and training, and providing a basis for the recognition of occupational skill levels. Typical elements include: formal promulgation of a national occupational standard; specification of the occupational definition; classification of occupational skill grades and associated sub-types; specification of occupational functions, work content, skill requirements and knowledge requirements for each grade; and prescribed training hours and assessment criteria. The standard is voluntarily referenced by practitioners and training institutions, with no mandatory compliance obligations or penalties.</t>
        </is>
      </c>
      <c r="F81" s="438" t="inlineStr">
        <is>
          <t>Cross-sectoral</t>
        </is>
      </c>
      <c r="G81" s="438" t="inlineStr">
        <is>
          <t>Direct</t>
        </is>
      </c>
      <c r="H81" s="438" t="inlineStr">
        <is>
          <t>environment</t>
        </is>
      </c>
      <c r="I81" s="438" t="n">
        <v>1</v>
      </c>
    </row>
    <row r="82">
      <c r="A82" s="438" t="inlineStr">
        <is>
          <t>Information</t>
        </is>
      </c>
      <c r="B82" s="438" t="inlineStr">
        <is>
          <t>Capacity building and public awareness</t>
        </is>
      </c>
      <c r="C82" s="438" t="inlineStr">
        <is>
          <t>Education system integration</t>
        </is>
      </c>
      <c r="D82" s="438" t="inlineStr">
        <is>
          <t>ESI</t>
        </is>
      </c>
      <c r="E82" s="438" t="inlineStr">
        <is>
          <t>Education system integration is an information instrument through which education authorities systematically integrate green and low-carbon development concepts into all levels and domains of the national education system, aimed at building a green and low-carbon talent pipeline through curriculum reform, discipline development, teacher training and campus construction. Typical elements include: setting phased targets for embedding green and low-carbon concepts in primary, secondary and tertiary curricula; integrating green and low-carbon content into subject textbooks across basic education and into higher education programmes; establishing new disciplines and programmes related to climate mitigation; incorporating climate-change and low-carbon knowledge into teacher training and pre-service teacher education; promoting green campus construction and campus energy monitoring systems; and establishing inter-agency co-ordination and funding mechanisms. The plan is a guiding document for education authorities and schools, with no mandatory compliance obligations or penalties.</t>
        </is>
      </c>
      <c r="F82" s="438" t="inlineStr">
        <is>
          <t>Cross-sectoral</t>
        </is>
      </c>
      <c r="G82" s="438" t="inlineStr">
        <is>
          <t>Direct</t>
        </is>
      </c>
      <c r="H82" s="438" t="inlineStr">
        <is>
          <t>environment</t>
        </is>
      </c>
      <c r="I82" s="438" t="n">
        <v>1</v>
      </c>
    </row>
    <row r="83">
      <c r="A83" s="438" t="inlineStr">
        <is>
          <t>Information</t>
        </is>
      </c>
      <c r="B83" s="438" t="inlineStr">
        <is>
          <t>Capacity building and public awareness</t>
        </is>
      </c>
      <c r="C83" s="438" t="inlineStr">
        <is>
          <t>Green standard system</t>
        </is>
      </c>
      <c r="D83" s="438" t="inlineStr">
        <is>
          <t>GSS</t>
        </is>
      </c>
      <c r="E83" s="438" t="inlineStr">
        <is>
          <t>Green standard system is an information instrument through which government authorities jointly with standardisation bodies establish a framework of technical standards covering the green and low-carbon transition of a defined domain, aimed at unifying technical specifications, reducing information asymmetry and guiding relevant actors to adopt green and low-carbon practices. Typical elements include: a classification architecture covering multiple thematic sub-systems (e.g., products, production processes, evaluation); specification of the standards inventory or development priorities for each sub-system; phased construction targets and mechanisms for periodic review and revision; and linkage of the standards framework with related evaluation, certification and technology-promotion policy instruments. The framework is guiding and co-ordinating in nature, with no mandatory compliance obligations. Mitigation relevance is generally indirect: by building the technical standards foundation and unifying specifications, it indirectly promotes greenhouse gas emission reductions.</t>
        </is>
      </c>
      <c r="F83" s="438" t="inlineStr">
        <is>
          <t>Industry</t>
        </is>
      </c>
      <c r="G83" s="438" t="inlineStr">
        <is>
          <t>Indirect</t>
        </is>
      </c>
      <c r="H83" s="438" t="inlineStr">
        <is>
          <t>Supply-side</t>
        </is>
      </c>
      <c r="I83" s="438" t="n">
        <v>1</v>
      </c>
    </row>
    <row r="84">
      <c r="A84" s="438" t="inlineStr">
        <is>
          <t>Voluntary</t>
        </is>
      </c>
      <c r="B84" s="438" t="inlineStr">
        <is>
          <t>Voluntary trading system</t>
        </is>
      </c>
      <c r="C84" s="438" t="inlineStr">
        <is>
          <t>Voluntary carbon market</t>
        </is>
      </c>
      <c r="D84" s="438" t="inlineStr">
        <is>
          <t>VCM</t>
        </is>
      </c>
      <c r="E84" s="438" t="inlineStr">
        <is>
          <t>Voluntary carbon market is a voluntary greenhouse gas emission reduction trading mechanism established and regulated by competent authorities, under which eligible projects that have passed validation and registration may trade certified voluntary emission reductions on a unified trading system, and purchasers may use the certified emission reductions to offset carbon emission allowance obligations, corporate GHG emissions, or voluntary carbon neutrality declarations. Typical elements include: a project methodology system uniformly developed and published by the competent authority; project validation and registration procedures; emission reduction verification and certification systems; a unified registry system and trading system; qualification management of validation and verification bodies; and market surveillance and penalty mechanisms. Participation is voluntary: project proponents voluntarily apply for project registration, and trading participants voluntarily buy and sell. Mitigation relevance is direct: by certifying and trading voluntary emission reductions, the mechanism directly promotes the development and implementation of GHG emission reduction projects.</t>
        </is>
      </c>
      <c r="F84" s="438" t="inlineStr">
        <is>
          <t>AFOLU; Energy; Transport; Industry; Buildings</t>
        </is>
      </c>
      <c r="G84" s="438" t="inlineStr">
        <is>
          <t>Direct</t>
        </is>
      </c>
      <c r="H84" s="438" t="inlineStr">
        <is>
          <t>Supply-side</t>
        </is>
      </c>
      <c r="I84" s="438" t="n">
        <v>19</v>
      </c>
    </row>
    <row r="85">
      <c r="A85" s="438" t="inlineStr">
        <is>
          <t>Voluntary</t>
        </is>
      </c>
      <c r="B85" s="438" t="inlineStr">
        <is>
          <t>Voluntary information instrument</t>
        </is>
      </c>
      <c r="C85" s="438" t="inlineStr">
        <is>
          <t>Sustainable finance taxonomy</t>
        </is>
      </c>
      <c r="D85" s="438" t="inlineStr">
        <is>
          <t>SFT</t>
        </is>
      </c>
      <c r="E85" s="438" t="inlineStr">
        <is>
          <t>Sustainable finance taxonomy is a voluntary standard instrument through which authorities publish and define the scope of economic activities or projects eligible for green or sustainable finance. By unifying the classification and recognition criteria for eligible projects, it provides the basis for identifying, recognising and disclosing sustainable finance products such as green loans and green bonds, and steers financial resources towards green and low-carbon fields. Typical elements include: a tiered and categorised catalogue of eligible green projects or activities; specification of qualifying conditions and screening criteria for included projects; applicability across sustainable finance products; and periodic revision. Market participants such as issuers and financial institutions refer to the taxonomy for project recognition and information disclosure; participation is voluntary, with no mandatory penalties. Mitigation relevance is generally indirect: by unifying sustainable finance standards, reducing identification costs and steering capital towards green and low-carbon projects, it indirectly promotes greenhouse gas emission reductions.</t>
        </is>
      </c>
      <c r="F85" s="438" t="inlineStr">
        <is>
          <t>Cross-sectoral</t>
        </is>
      </c>
      <c r="G85" s="438" t="inlineStr">
        <is>
          <t>Indirect</t>
        </is>
      </c>
      <c r="H85" s="438" t="inlineStr">
        <is>
          <t>environment</t>
        </is>
      </c>
      <c r="I85" s="438" t="n">
        <v>1</v>
      </c>
    </row>
    <row r="86">
      <c r="A86" s="438" t="inlineStr">
        <is>
          <t>Voluntary</t>
        </is>
      </c>
      <c r="B86" s="438" t="inlineStr">
        <is>
          <t>Voluntary information instrument</t>
        </is>
      </c>
      <c r="C86" s="438" t="inlineStr">
        <is>
          <t>Voluntary carbon neutrality methodology</t>
        </is>
      </c>
      <c r="D86" s="438" t="inlineStr">
        <is>
          <t>VCN</t>
        </is>
      </c>
      <c r="E86" s="438" t="inlineStr">
        <is>
          <t>Voluntary carbon neutrality methodology is a voluntary standard instrument through which authorities publish and disseminate a methodology for organisations to account for, reduce and offset greenhouse gas emissions associated with a defined activity and to claim carbon-neutral status. Typical elements include: specification of the accounting boundary and emission sources; a hierarchy requiring emission reduction prior to offsetting; criteria for eligible carbon offsets; and procedures for third-party verification and public disclosure. Participation is voluntary, with no mandatory compliance obligations or penalties; the methodology provides a standardised framework for organisations that choose to pursue carbon neutrality. Mitigation relevance is generally direct: the methodology directly targets the measurement, reduction and offset of greenhouse gas emissions, though the scale of mitigation achieved depends on voluntary uptake.</t>
        </is>
      </c>
      <c r="F86" s="438" t="inlineStr">
        <is>
          <t>Cross-sectoral</t>
        </is>
      </c>
      <c r="G86" s="438" t="inlineStr">
        <is>
          <t>Direct</t>
        </is>
      </c>
      <c r="H86" s="438" t="inlineStr">
        <is>
          <t>environment</t>
        </is>
      </c>
      <c r="I86" s="438" t="n">
        <v>1</v>
      </c>
    </row>
    <row r="87">
      <c r="A87" s="438" t="inlineStr">
        <is>
          <t>Voluntary</t>
        </is>
      </c>
      <c r="B87" s="438" t="inlineStr">
        <is>
          <t>Voluntary information instrument</t>
        </is>
      </c>
      <c r="C87" s="438" t="inlineStr">
        <is>
          <t>Voluntary procurement guidance</t>
        </is>
      </c>
      <c r="D87" s="438" t="inlineStr">
        <is>
          <t>VPG</t>
        </is>
      </c>
      <c r="E87" s="438" t="inlineStr">
        <is>
          <t>Voluntary procurement guidance is a voluntary information instrument through which authorities publish and disseminate guidance to enterprises on green procurement and green supply chain management, aimed at steering enterprises to systematically integrate environmental protection and resource conservation into procurement decision-making and promoting green supply chains. Typical elements include: establishment of enterprise green procurement principles and objectives; specification of criteria and methods for identifying green products and green suppliers; creation of supplier green screening and management mechanisms (including preferential procurement criteria and exclusionary criteria); and government facilitation through publishing green product lists and establishing supplier environmental credit information platforms. Enterprise participation is voluntary, with no mandatory compliance obligations or penalties. Mitigation relevance is generally indirect: by steering enterprises to prioritise products and services meeting green standards, select suppliers with sound environmental credit, and build green supply chain management systems, it indirectly promotes greenhouse gas emission reductions.</t>
        </is>
      </c>
      <c r="F87" s="438" t="inlineStr">
        <is>
          <t>Cross-sectoral</t>
        </is>
      </c>
      <c r="G87" s="438" t="inlineStr">
        <is>
          <t>Direct</t>
        </is>
      </c>
      <c r="H87" s="438" t="inlineStr">
        <is>
          <t>environment</t>
        </is>
      </c>
      <c r="I87" s="438" t="n">
        <v>1</v>
      </c>
    </row>
    <row r="88">
      <c r="A88" s="438" t="inlineStr">
        <is>
          <t>Voluntary</t>
        </is>
      </c>
      <c r="B88" s="438" t="inlineStr">
        <is>
          <t>Voluntary information instrument</t>
        </is>
      </c>
      <c r="C88" s="438" t="inlineStr">
        <is>
          <t>Voluntary certification and labelling scheme</t>
        </is>
      </c>
      <c r="D88" s="438" t="inlineStr">
        <is>
          <t>VLB</t>
        </is>
      </c>
      <c r="E88" s="438" t="inlineStr">
        <is>
          <t>Voluntary certification and labelling scheme is a voluntary information instrument through which government authorities establish certification and labelling systems that endorse products, buildings or organisations meeting defined green, low-carbon or energy-efficiency criteria. Typical elements include: defined certification standards specifying qualifying criteria across relevant environmental dimensions; an application, testing and verification process conducted by government-approved certification bodies; issuance of a government-endorsed label or certificate; rules governing use of the label in the marketplace; and periodic surveillance and renewal. Participation by enterprises is voluntary, with no mandatory compliance obligations or penalties. Mitigation relevance may be direct or indirect depending on whether climate mitigation is an explicit element of the certification criteria.</t>
        </is>
      </c>
      <c r="F88" s="438" t="inlineStr">
        <is>
          <t>Cross-sectoral; Buildings; Industry</t>
        </is>
      </c>
      <c r="G88" s="438" t="inlineStr">
        <is>
          <t>Direct; Indirect</t>
        </is>
      </c>
      <c r="H88" s="438" t="inlineStr">
        <is>
          <t>environment; Supply-side</t>
        </is>
      </c>
      <c r="I88" s="438" t="n">
        <v>14</v>
      </c>
    </row>
    <row r="89">
      <c r="A89" s="438" t="inlineStr">
        <is>
          <t>Voluntary</t>
        </is>
      </c>
      <c r="B89" s="438" t="inlineStr">
        <is>
          <t>Voluntary information instrument</t>
        </is>
      </c>
      <c r="C89" s="438" t="inlineStr">
        <is>
          <t>Voluntary information disclosure</t>
        </is>
      </c>
      <c r="D89" s="438" t="inlineStr">
        <is>
          <t>VID</t>
        </is>
      </c>
      <c r="E89" s="438" t="inlineStr">
        <is>
          <t>Voluntary information disclosure is a voluntary information instrument through which authorities publish and disseminate a disclosure framework providing methodology and content specifications for sustainability-related or environmental information, aimed at offering a unified disclosure methodology and content norms for voluntary adopters and enhancing the comparability and usefulness of disclosed information. Typical elements include: issuing disclosure standards or guidelines specifying the disclosure scope, core disclosure elements (such as governance, strategy, risk management, and metrics and targets), and information quality requirements; recommending disclosure formats and frequency; and providing implementation guidance. Participation by entities is voluntary, with no mandatory compliance obligations or penalties. Mitigation relevance is generally indirect: by encouraging voluntary disclosure of climate-related risk and opportunity information and enhancing information transparency, it indirectly promotes greenhouse gas emission reductions.</t>
        </is>
      </c>
      <c r="F89" s="438" t="inlineStr">
        <is>
          <t>Cross-sectoral</t>
        </is>
      </c>
      <c r="G89" s="438" t="inlineStr">
        <is>
          <t>Indirect</t>
        </is>
      </c>
      <c r="H89" s="438" t="inlineStr">
        <is>
          <t>environment</t>
        </is>
      </c>
      <c r="I89" s="438" t="n">
        <v>2</v>
      </c>
    </row>
    <row r="90">
      <c r="A90" s="438" t="inlineStr">
        <is>
          <t>Voluntary</t>
        </is>
      </c>
      <c r="B90" s="438" t="inlineStr">
        <is>
          <t>Voluntary target</t>
        </is>
      </c>
      <c r="C90" s="438" t="inlineStr">
        <is>
          <t>Voluntary target</t>
        </is>
      </c>
      <c r="D90" s="438" t="inlineStr">
        <is>
          <t>VTG</t>
        </is>
      </c>
      <c r="E90" s="438" t="inlineStr">
        <is>
          <t>Voluntary target is a voluntary instrument through which government authorities establish a framework guiding enterprises or organisations to independently set and publicly commit to climate or environmental performance goals that go beyond regulatory compliance. Typical elements include: government authorities issuing guidance or notices specifying the scope of target-setting, linkage ratios and recognition criteria; enterprises independently determining specific quantitative targets and publicly disclosing them; government authorities tracking and evaluating target completion and using evaluation results as a basis for policy incentives; and establishment of public disclosure and credit mechanisms. Participation is voluntary, with no mandatory compliance obligations or penalties. Mitigation relevance may be direct or indirect depending on the specific content of the targets set.</t>
        </is>
      </c>
      <c r="F90" s="438" t="inlineStr">
        <is>
          <t>Industry; Energy</t>
        </is>
      </c>
      <c r="G90" s="438" t="inlineStr">
        <is>
          <t>Indirect; Direct</t>
        </is>
      </c>
      <c r="H90" s="438" t="inlineStr">
        <is>
          <t>Supply-side</t>
        </is>
      </c>
      <c r="I90" s="438" t="n">
        <v>2</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284"/>
  <sheetViews>
    <sheetView workbookViewId="0">
      <selection activeCell="A1" sqref="A1"/>
    </sheetView>
  </sheetViews>
  <sheetFormatPr baseColWidth="8" defaultRowHeight="15"/>
  <cols>
    <col width="18.19921875" customWidth="1" min="1" max="1"/>
    <col width="9" customWidth="1" min="2" max="2"/>
    <col width="22.06640625" customWidth="1" min="3" max="3"/>
    <col width="24" customWidth="1" min="4" max="4"/>
    <col width="6.19921875" customWidth="1" min="5" max="5"/>
    <col width="9.1328125" customWidth="1" min="6" max="6"/>
    <col width="8.265625" customWidth="1" min="7" max="7"/>
    <col width="18.265625" customWidth="1" min="8" max="8"/>
    <col width="8.46484375" customWidth="1" min="9" max="9"/>
    <col width="6.19921875" customWidth="1" min="10" max="10"/>
    <col width="14" customWidth="1" min="11" max="11"/>
    <col width="10.1328125" customWidth="1" min="12" max="12"/>
    <col width="18.19921875" customWidth="1" min="13" max="13"/>
  </cols>
  <sheetData>
    <row r="1">
      <c r="A1" s="312" t="inlineStr">
        <is>
          <t>Policy details</t>
        </is>
      </c>
      <c r="B1" s="138" t="n"/>
      <c r="C1" s="138" t="n"/>
      <c r="D1" s="138" t="n"/>
      <c r="E1" s="138" t="n"/>
      <c r="F1" s="138" t="n"/>
      <c r="G1" s="139" t="n"/>
      <c r="H1" s="313" t="inlineStr">
        <is>
          <t>Classification</t>
        </is>
      </c>
      <c r="I1" s="140" t="n"/>
      <c r="J1" s="140" t="n"/>
      <c r="K1" s="140" t="n"/>
      <c r="L1" s="140" t="n"/>
      <c r="M1" s="140" t="n"/>
    </row>
    <row r="2">
      <c r="A2" s="314" t="inlineStr">
        <is>
          <t>Instrument ID</t>
        </is>
      </c>
      <c r="B2" s="314" t="inlineStr">
        <is>
          <t>Approach</t>
        </is>
      </c>
      <c r="C2" s="314" t="inlineStr">
        <is>
          <t>English instrument name</t>
        </is>
      </c>
      <c r="D2" s="314" t="inlineStr">
        <is>
          <t>Domestic instrument name</t>
        </is>
      </c>
      <c r="E2" s="314" t="inlineStr">
        <is>
          <t>Status</t>
        </is>
      </c>
      <c r="F2" s="314" t="inlineStr">
        <is>
          <t>Start time</t>
        </is>
      </c>
      <c r="G2" s="314" t="inlineStr">
        <is>
          <t>End time</t>
        </is>
      </c>
      <c r="H2" s="314" t="inlineStr">
        <is>
          <t>Mitigation relevance</t>
        </is>
      </c>
      <c r="I2" s="314" t="inlineStr">
        <is>
          <t>Category</t>
        </is>
      </c>
      <c r="J2" s="314" t="inlineStr">
        <is>
          <t>Group</t>
        </is>
      </c>
      <c r="K2" s="314" t="inlineStr">
        <is>
          <t>Emission sector</t>
        </is>
      </c>
      <c r="L2" s="314" t="inlineStr">
        <is>
          <t>Sub-sector</t>
        </is>
      </c>
      <c r="M2" s="314" t="inlineStr">
        <is>
          <t>Functioning channel</t>
        </is>
      </c>
    </row>
    <row r="3">
      <c r="A3" s="438">
        <f>'Economic instruments'!A3</f>
        <v/>
      </c>
      <c r="B3" s="438">
        <f>'Economic instruments'!D3</f>
        <v/>
      </c>
      <c r="C3" s="438">
        <f>'Economic instruments'!H3</f>
        <v/>
      </c>
      <c r="D3" s="438">
        <f>'Economic instruments'!G3</f>
        <v/>
      </c>
      <c r="E3" s="438">
        <f>'Economic instruments'!V3</f>
        <v/>
      </c>
      <c r="F3" s="438">
        <f>'Economic instruments'!R3</f>
        <v/>
      </c>
      <c r="G3" s="438">
        <f>'Economic instruments'!S3</f>
        <v/>
      </c>
      <c r="H3" s="438">
        <f>'Economic instruments'!L3</f>
        <v/>
      </c>
      <c r="I3" s="438" t="inlineStr">
        <is>
          <t>Economic instruments</t>
        </is>
      </c>
      <c r="J3" s="438">
        <f>'Economic instruments'!C3</f>
        <v/>
      </c>
      <c r="K3" s="438">
        <f>'Economic instruments'!E3</f>
        <v/>
      </c>
      <c r="L3" s="438">
        <f>'Economic instruments'!F3</f>
        <v/>
      </c>
      <c r="M3" s="438">
        <f>'Economic instruments'!M3</f>
        <v/>
      </c>
    </row>
    <row r="4">
      <c r="A4" s="438">
        <f>'Economic instruments'!A8</f>
        <v/>
      </c>
      <c r="B4" s="438">
        <f>'Economic instruments'!D8</f>
        <v/>
      </c>
      <c r="C4" s="438">
        <f>'Economic instruments'!H8</f>
        <v/>
      </c>
      <c r="D4" s="438">
        <f>'Economic instruments'!G8</f>
        <v/>
      </c>
      <c r="E4" s="438">
        <f>'Economic instruments'!V8</f>
        <v/>
      </c>
      <c r="F4" s="438">
        <f>'Economic instruments'!R8</f>
        <v/>
      </c>
      <c r="G4" s="438">
        <f>'Economic instruments'!S8</f>
        <v/>
      </c>
      <c r="H4" s="438">
        <f>'Economic instruments'!L8</f>
        <v/>
      </c>
      <c r="I4" s="438" t="inlineStr">
        <is>
          <t>Economic instruments</t>
        </is>
      </c>
      <c r="J4" s="438">
        <f>'Economic instruments'!C8</f>
        <v/>
      </c>
      <c r="K4" s="438">
        <f>'Economic instruments'!E8</f>
        <v/>
      </c>
      <c r="L4" s="438">
        <f>'Economic instruments'!F8</f>
        <v/>
      </c>
      <c r="M4" s="438">
        <f>'Economic instruments'!M8</f>
        <v/>
      </c>
    </row>
    <row r="5">
      <c r="A5" s="438">
        <f>'Economic instruments'!A9</f>
        <v/>
      </c>
      <c r="B5" s="438">
        <f>'Economic instruments'!D9</f>
        <v/>
      </c>
      <c r="C5" s="438">
        <f>'Economic instruments'!H9</f>
        <v/>
      </c>
      <c r="D5" s="438">
        <f>'Economic instruments'!G9</f>
        <v/>
      </c>
      <c r="E5" s="438">
        <f>'Economic instruments'!V9</f>
        <v/>
      </c>
      <c r="F5" s="438">
        <f>'Economic instruments'!R9</f>
        <v/>
      </c>
      <c r="G5" s="438">
        <f>'Economic instruments'!S9</f>
        <v/>
      </c>
      <c r="H5" s="438">
        <f>'Economic instruments'!L9</f>
        <v/>
      </c>
      <c r="I5" s="438" t="inlineStr">
        <is>
          <t>Economic instruments</t>
        </is>
      </c>
      <c r="J5" s="438">
        <f>'Economic instruments'!C9</f>
        <v/>
      </c>
      <c r="K5" s="438">
        <f>'Economic instruments'!E9</f>
        <v/>
      </c>
      <c r="L5" s="438">
        <f>'Economic instruments'!F9</f>
        <v/>
      </c>
      <c r="M5" s="438">
        <f>'Economic instruments'!M9</f>
        <v/>
      </c>
    </row>
    <row r="6">
      <c r="A6" s="438">
        <f>'Economic instruments'!A10</f>
        <v/>
      </c>
      <c r="B6" s="438">
        <f>'Economic instruments'!D10</f>
        <v/>
      </c>
      <c r="C6" s="438">
        <f>'Economic instruments'!H10</f>
        <v/>
      </c>
      <c r="D6" s="438">
        <f>'Economic instruments'!G10</f>
        <v/>
      </c>
      <c r="E6" s="438">
        <f>'Economic instruments'!V10</f>
        <v/>
      </c>
      <c r="F6" s="438">
        <f>'Economic instruments'!R10</f>
        <v/>
      </c>
      <c r="G6" s="438">
        <f>'Economic instruments'!S10</f>
        <v/>
      </c>
      <c r="H6" s="438">
        <f>'Economic instruments'!L10</f>
        <v/>
      </c>
      <c r="I6" s="438" t="inlineStr">
        <is>
          <t>Economic instruments</t>
        </is>
      </c>
      <c r="J6" s="438">
        <f>'Economic instruments'!C10</f>
        <v/>
      </c>
      <c r="K6" s="438">
        <f>'Economic instruments'!E10</f>
        <v/>
      </c>
      <c r="L6" s="438">
        <f>'Economic instruments'!F10</f>
        <v/>
      </c>
      <c r="M6" s="438">
        <f>'Economic instruments'!M10</f>
        <v/>
      </c>
    </row>
    <row r="7">
      <c r="A7" s="438">
        <f>'Economic instruments'!A11</f>
        <v/>
      </c>
      <c r="B7" s="438">
        <f>'Economic instruments'!D11</f>
        <v/>
      </c>
      <c r="C7" s="438">
        <f>'Economic instruments'!H11</f>
        <v/>
      </c>
      <c r="D7" s="438">
        <f>'Economic instruments'!G11</f>
        <v/>
      </c>
      <c r="E7" s="438">
        <f>'Economic instruments'!V11</f>
        <v/>
      </c>
      <c r="F7" s="438">
        <f>'Economic instruments'!R11</f>
        <v/>
      </c>
      <c r="G7" s="438">
        <f>'Economic instruments'!S11</f>
        <v/>
      </c>
      <c r="H7" s="438">
        <f>'Economic instruments'!L11</f>
        <v/>
      </c>
      <c r="I7" s="438" t="inlineStr">
        <is>
          <t>Economic instruments</t>
        </is>
      </c>
      <c r="J7" s="438">
        <f>'Economic instruments'!C11</f>
        <v/>
      </c>
      <c r="K7" s="438">
        <f>'Economic instruments'!E11</f>
        <v/>
      </c>
      <c r="L7" s="438">
        <f>'Economic instruments'!F11</f>
        <v/>
      </c>
      <c r="M7" s="438">
        <f>'Economic instruments'!M11</f>
        <v/>
      </c>
    </row>
    <row r="8">
      <c r="A8" s="438">
        <f>'Economic instruments'!A14</f>
        <v/>
      </c>
      <c r="B8" s="438">
        <f>'Economic instruments'!D14</f>
        <v/>
      </c>
      <c r="C8" s="438">
        <f>'Economic instruments'!H14</f>
        <v/>
      </c>
      <c r="D8" s="438">
        <f>'Economic instruments'!G14</f>
        <v/>
      </c>
      <c r="E8" s="438">
        <f>'Economic instruments'!V14</f>
        <v/>
      </c>
      <c r="F8" s="438">
        <f>'Economic instruments'!R14</f>
        <v/>
      </c>
      <c r="G8" s="438">
        <f>'Economic instruments'!S14</f>
        <v/>
      </c>
      <c r="H8" s="438">
        <f>'Economic instruments'!L14</f>
        <v/>
      </c>
      <c r="I8" s="438" t="inlineStr">
        <is>
          <t>Economic instruments</t>
        </is>
      </c>
      <c r="J8" s="438">
        <f>'Economic instruments'!C14</f>
        <v/>
      </c>
      <c r="K8" s="438">
        <f>'Economic instruments'!E14</f>
        <v/>
      </c>
      <c r="L8" s="438">
        <f>'Economic instruments'!F14</f>
        <v/>
      </c>
      <c r="M8" s="438">
        <f>'Economic instruments'!M14</f>
        <v/>
      </c>
    </row>
    <row r="9">
      <c r="A9" s="438">
        <f>'Economic instruments'!A15</f>
        <v/>
      </c>
      <c r="B9" s="438">
        <f>'Economic instruments'!D15</f>
        <v/>
      </c>
      <c r="C9" s="438">
        <f>'Economic instruments'!H15</f>
        <v/>
      </c>
      <c r="D9" s="438">
        <f>'Economic instruments'!G15</f>
        <v/>
      </c>
      <c r="E9" s="438">
        <f>'Economic instruments'!V15</f>
        <v/>
      </c>
      <c r="F9" s="438">
        <f>'Economic instruments'!R15</f>
        <v/>
      </c>
      <c r="G9" s="438">
        <f>'Economic instruments'!S15</f>
        <v/>
      </c>
      <c r="H9" s="438">
        <f>'Economic instruments'!L15</f>
        <v/>
      </c>
      <c r="I9" s="438" t="inlineStr">
        <is>
          <t>Economic instruments</t>
        </is>
      </c>
      <c r="J9" s="438">
        <f>'Economic instruments'!C15</f>
        <v/>
      </c>
      <c r="K9" s="438">
        <f>'Economic instruments'!E15</f>
        <v/>
      </c>
      <c r="L9" s="438">
        <f>'Economic instruments'!F15</f>
        <v/>
      </c>
      <c r="M9" s="438">
        <f>'Economic instruments'!M15</f>
        <v/>
      </c>
    </row>
    <row r="10">
      <c r="A10" s="438">
        <f>'Economic instruments'!A16</f>
        <v/>
      </c>
      <c r="B10" s="438">
        <f>'Economic instruments'!D16</f>
        <v/>
      </c>
      <c r="C10" s="438">
        <f>'Economic instruments'!H16</f>
        <v/>
      </c>
      <c r="D10" s="438">
        <f>'Economic instruments'!G16</f>
        <v/>
      </c>
      <c r="E10" s="438">
        <f>'Economic instruments'!V16</f>
        <v/>
      </c>
      <c r="F10" s="438">
        <f>'Economic instruments'!R16</f>
        <v/>
      </c>
      <c r="G10" s="438">
        <f>'Economic instruments'!S16</f>
        <v/>
      </c>
      <c r="H10" s="438">
        <f>'Economic instruments'!L16</f>
        <v/>
      </c>
      <c r="I10" s="438" t="inlineStr">
        <is>
          <t>Economic instruments</t>
        </is>
      </c>
      <c r="J10" s="438">
        <f>'Economic instruments'!C16</f>
        <v/>
      </c>
      <c r="K10" s="438">
        <f>'Economic instruments'!E16</f>
        <v/>
      </c>
      <c r="L10" s="438">
        <f>'Economic instruments'!F16</f>
        <v/>
      </c>
      <c r="M10" s="438">
        <f>'Economic instruments'!M16</f>
        <v/>
      </c>
    </row>
    <row r="11">
      <c r="A11" s="438">
        <f>'Economic instruments'!A17</f>
        <v/>
      </c>
      <c r="B11" s="438">
        <f>'Economic instruments'!D17</f>
        <v/>
      </c>
      <c r="C11" s="438">
        <f>'Economic instruments'!H17</f>
        <v/>
      </c>
      <c r="D11" s="438">
        <f>'Economic instruments'!G17</f>
        <v/>
      </c>
      <c r="E11" s="438">
        <f>'Economic instruments'!V17</f>
        <v/>
      </c>
      <c r="F11" s="438">
        <f>'Economic instruments'!R17</f>
        <v/>
      </c>
      <c r="G11" s="438">
        <f>'Economic instruments'!S17</f>
        <v/>
      </c>
      <c r="H11" s="438">
        <f>'Economic instruments'!L17</f>
        <v/>
      </c>
      <c r="I11" s="438" t="inlineStr">
        <is>
          <t>Economic instruments</t>
        </is>
      </c>
      <c r="J11" s="438">
        <f>'Economic instruments'!C17</f>
        <v/>
      </c>
      <c r="K11" s="438">
        <f>'Economic instruments'!E17</f>
        <v/>
      </c>
      <c r="L11" s="438">
        <f>'Economic instruments'!F17</f>
        <v/>
      </c>
      <c r="M11" s="438">
        <f>'Economic instruments'!M17</f>
        <v/>
      </c>
    </row>
    <row r="12">
      <c r="A12" s="438">
        <f>'Economic instruments'!A18</f>
        <v/>
      </c>
      <c r="B12" s="438">
        <f>'Economic instruments'!D18</f>
        <v/>
      </c>
      <c r="C12" s="438">
        <f>'Economic instruments'!H18</f>
        <v/>
      </c>
      <c r="D12" s="438">
        <f>'Economic instruments'!G18</f>
        <v/>
      </c>
      <c r="E12" s="438">
        <f>'Economic instruments'!V18</f>
        <v/>
      </c>
      <c r="F12" s="438">
        <f>'Economic instruments'!R18</f>
        <v/>
      </c>
      <c r="G12" s="438">
        <f>'Economic instruments'!S18</f>
        <v/>
      </c>
      <c r="H12" s="438">
        <f>'Economic instruments'!L18</f>
        <v/>
      </c>
      <c r="I12" s="438" t="inlineStr">
        <is>
          <t>Economic instruments</t>
        </is>
      </c>
      <c r="J12" s="438">
        <f>'Economic instruments'!C18</f>
        <v/>
      </c>
      <c r="K12" s="438">
        <f>'Economic instruments'!E18</f>
        <v/>
      </c>
      <c r="L12" s="438">
        <f>'Economic instruments'!F18</f>
        <v/>
      </c>
      <c r="M12" s="438">
        <f>'Economic instruments'!M18</f>
        <v/>
      </c>
    </row>
    <row r="13">
      <c r="A13" s="438">
        <f>'Economic instruments'!A19</f>
        <v/>
      </c>
      <c r="B13" s="438">
        <f>'Economic instruments'!D19</f>
        <v/>
      </c>
      <c r="C13" s="438">
        <f>'Economic instruments'!H19</f>
        <v/>
      </c>
      <c r="D13" s="438">
        <f>'Economic instruments'!G19</f>
        <v/>
      </c>
      <c r="E13" s="438">
        <f>'Economic instruments'!V19</f>
        <v/>
      </c>
      <c r="F13" s="438">
        <f>'Economic instruments'!R19</f>
        <v/>
      </c>
      <c r="G13" s="438">
        <f>'Economic instruments'!S19</f>
        <v/>
      </c>
      <c r="H13" s="438">
        <f>'Economic instruments'!L19</f>
        <v/>
      </c>
      <c r="I13" s="438" t="inlineStr">
        <is>
          <t>Economic instruments</t>
        </is>
      </c>
      <c r="J13" s="438">
        <f>'Economic instruments'!C19</f>
        <v/>
      </c>
      <c r="K13" s="438">
        <f>'Economic instruments'!E19</f>
        <v/>
      </c>
      <c r="L13" s="438">
        <f>'Economic instruments'!F19</f>
        <v/>
      </c>
      <c r="M13" s="438">
        <f>'Economic instruments'!M19</f>
        <v/>
      </c>
    </row>
    <row r="14">
      <c r="A14" s="438">
        <f>'Economic instruments'!A20</f>
        <v/>
      </c>
      <c r="B14" s="438">
        <f>'Economic instruments'!D20</f>
        <v/>
      </c>
      <c r="C14" s="438">
        <f>'Economic instruments'!H20</f>
        <v/>
      </c>
      <c r="D14" s="438">
        <f>'Economic instruments'!G20</f>
        <v/>
      </c>
      <c r="E14" s="438">
        <f>'Economic instruments'!V20</f>
        <v/>
      </c>
      <c r="F14" s="438">
        <f>'Economic instruments'!R20</f>
        <v/>
      </c>
      <c r="G14" s="438">
        <f>'Economic instruments'!S20</f>
        <v/>
      </c>
      <c r="H14" s="438">
        <f>'Economic instruments'!L20</f>
        <v/>
      </c>
      <c r="I14" s="438" t="inlineStr">
        <is>
          <t>Economic instruments</t>
        </is>
      </c>
      <c r="J14" s="438">
        <f>'Economic instruments'!C20</f>
        <v/>
      </c>
      <c r="K14" s="438">
        <f>'Economic instruments'!E20</f>
        <v/>
      </c>
      <c r="L14" s="438">
        <f>'Economic instruments'!F20</f>
        <v/>
      </c>
      <c r="M14" s="438">
        <f>'Economic instruments'!M20</f>
        <v/>
      </c>
    </row>
    <row r="15">
      <c r="A15" s="438">
        <f>'Economic instruments'!A21</f>
        <v/>
      </c>
      <c r="B15" s="438">
        <f>'Economic instruments'!D21</f>
        <v/>
      </c>
      <c r="C15" s="438">
        <f>'Economic instruments'!H21</f>
        <v/>
      </c>
      <c r="D15" s="438">
        <f>'Economic instruments'!G21</f>
        <v/>
      </c>
      <c r="E15" s="438">
        <f>'Economic instruments'!V21</f>
        <v/>
      </c>
      <c r="F15" s="438">
        <f>'Economic instruments'!R21</f>
        <v/>
      </c>
      <c r="G15" s="438">
        <f>'Economic instruments'!S21</f>
        <v/>
      </c>
      <c r="H15" s="438">
        <f>'Economic instruments'!L21</f>
        <v/>
      </c>
      <c r="I15" s="438" t="inlineStr">
        <is>
          <t>Economic instruments</t>
        </is>
      </c>
      <c r="J15" s="438">
        <f>'Economic instruments'!C21</f>
        <v/>
      </c>
      <c r="K15" s="438">
        <f>'Economic instruments'!E21</f>
        <v/>
      </c>
      <c r="L15" s="438">
        <f>'Economic instruments'!F21</f>
        <v/>
      </c>
      <c r="M15" s="438">
        <f>'Economic instruments'!M21</f>
        <v/>
      </c>
    </row>
    <row r="16">
      <c r="A16" s="438">
        <f>'Economic instruments'!A22</f>
        <v/>
      </c>
      <c r="B16" s="438">
        <f>'Economic instruments'!D22</f>
        <v/>
      </c>
      <c r="C16" s="438">
        <f>'Economic instruments'!H22</f>
        <v/>
      </c>
      <c r="D16" s="438">
        <f>'Economic instruments'!G22</f>
        <v/>
      </c>
      <c r="E16" s="438">
        <f>'Economic instruments'!V22</f>
        <v/>
      </c>
      <c r="F16" s="438">
        <f>'Economic instruments'!R22</f>
        <v/>
      </c>
      <c r="G16" s="438">
        <f>'Economic instruments'!S22</f>
        <v/>
      </c>
      <c r="H16" s="438">
        <f>'Economic instruments'!L22</f>
        <v/>
      </c>
      <c r="I16" s="438" t="inlineStr">
        <is>
          <t>Economic instruments</t>
        </is>
      </c>
      <c r="J16" s="438">
        <f>'Economic instruments'!C22</f>
        <v/>
      </c>
      <c r="K16" s="438">
        <f>'Economic instruments'!E22</f>
        <v/>
      </c>
      <c r="L16" s="438">
        <f>'Economic instruments'!F22</f>
        <v/>
      </c>
      <c r="M16" s="438">
        <f>'Economic instruments'!M22</f>
        <v/>
      </c>
    </row>
    <row r="17">
      <c r="A17" s="438">
        <f>'Economic instruments'!A23</f>
        <v/>
      </c>
      <c r="B17" s="438">
        <f>'Economic instruments'!D23</f>
        <v/>
      </c>
      <c r="C17" s="438">
        <f>'Economic instruments'!H23</f>
        <v/>
      </c>
      <c r="D17" s="438">
        <f>'Economic instruments'!G23</f>
        <v/>
      </c>
      <c r="E17" s="438">
        <f>'Economic instruments'!V23</f>
        <v/>
      </c>
      <c r="F17" s="438">
        <f>'Economic instruments'!R23</f>
        <v/>
      </c>
      <c r="G17" s="438">
        <f>'Economic instruments'!S23</f>
        <v/>
      </c>
      <c r="H17" s="438">
        <f>'Economic instruments'!L23</f>
        <v/>
      </c>
      <c r="I17" s="438" t="inlineStr">
        <is>
          <t>Economic instruments</t>
        </is>
      </c>
      <c r="J17" s="438">
        <f>'Economic instruments'!C23</f>
        <v/>
      </c>
      <c r="K17" s="438">
        <f>'Economic instruments'!E23</f>
        <v/>
      </c>
      <c r="L17" s="438">
        <f>'Economic instruments'!F23</f>
        <v/>
      </c>
      <c r="M17" s="438">
        <f>'Economic instruments'!M23</f>
        <v/>
      </c>
    </row>
    <row r="18">
      <c r="A18" s="438">
        <f>'Economic instruments'!A24</f>
        <v/>
      </c>
      <c r="B18" s="438">
        <f>'Economic instruments'!D24</f>
        <v/>
      </c>
      <c r="C18" s="438">
        <f>'Economic instruments'!H24</f>
        <v/>
      </c>
      <c r="D18" s="438">
        <f>'Economic instruments'!G24</f>
        <v/>
      </c>
      <c r="E18" s="438">
        <f>'Economic instruments'!V24</f>
        <v/>
      </c>
      <c r="F18" s="438">
        <f>'Economic instruments'!R24</f>
        <v/>
      </c>
      <c r="G18" s="438">
        <f>'Economic instruments'!S24</f>
        <v/>
      </c>
      <c r="H18" s="438">
        <f>'Economic instruments'!L24</f>
        <v/>
      </c>
      <c r="I18" s="438" t="inlineStr">
        <is>
          <t>Economic instruments</t>
        </is>
      </c>
      <c r="J18" s="438">
        <f>'Economic instruments'!C24</f>
        <v/>
      </c>
      <c r="K18" s="438">
        <f>'Economic instruments'!E24</f>
        <v/>
      </c>
      <c r="L18" s="438">
        <f>'Economic instruments'!F24</f>
        <v/>
      </c>
      <c r="M18" s="438">
        <f>'Economic instruments'!M24</f>
        <v/>
      </c>
    </row>
    <row r="19">
      <c r="A19" s="438">
        <f>'Economic instruments'!A25</f>
        <v/>
      </c>
      <c r="B19" s="438">
        <f>'Economic instruments'!D25</f>
        <v/>
      </c>
      <c r="C19" s="438">
        <f>'Economic instruments'!H25</f>
        <v/>
      </c>
      <c r="D19" s="438">
        <f>'Economic instruments'!G25</f>
        <v/>
      </c>
      <c r="E19" s="438">
        <f>'Economic instruments'!V25</f>
        <v/>
      </c>
      <c r="F19" s="438">
        <f>'Economic instruments'!R25</f>
        <v/>
      </c>
      <c r="G19" s="438">
        <f>'Economic instruments'!S25</f>
        <v/>
      </c>
      <c r="H19" s="438">
        <f>'Economic instruments'!L25</f>
        <v/>
      </c>
      <c r="I19" s="438" t="inlineStr">
        <is>
          <t>Economic instruments</t>
        </is>
      </c>
      <c r="J19" s="438">
        <f>'Economic instruments'!C25</f>
        <v/>
      </c>
      <c r="K19" s="438">
        <f>'Economic instruments'!E25</f>
        <v/>
      </c>
      <c r="L19" s="438">
        <f>'Economic instruments'!F25</f>
        <v/>
      </c>
      <c r="M19" s="438">
        <f>'Economic instruments'!M25</f>
        <v/>
      </c>
    </row>
    <row r="20">
      <c r="A20" s="438">
        <f>'Economic instruments'!A26</f>
        <v/>
      </c>
      <c r="B20" s="438">
        <f>'Economic instruments'!D26</f>
        <v/>
      </c>
      <c r="C20" s="438">
        <f>'Economic instruments'!H26</f>
        <v/>
      </c>
      <c r="D20" s="438">
        <f>'Economic instruments'!G26</f>
        <v/>
      </c>
      <c r="E20" s="438">
        <f>'Economic instruments'!V26</f>
        <v/>
      </c>
      <c r="F20" s="438">
        <f>'Economic instruments'!R26</f>
        <v/>
      </c>
      <c r="G20" s="438">
        <f>'Economic instruments'!S26</f>
        <v/>
      </c>
      <c r="H20" s="438">
        <f>'Economic instruments'!L26</f>
        <v/>
      </c>
      <c r="I20" s="438" t="inlineStr">
        <is>
          <t>Economic instruments</t>
        </is>
      </c>
      <c r="J20" s="438">
        <f>'Economic instruments'!C26</f>
        <v/>
      </c>
      <c r="K20" s="438">
        <f>'Economic instruments'!E26</f>
        <v/>
      </c>
      <c r="L20" s="438">
        <f>'Economic instruments'!F26</f>
        <v/>
      </c>
      <c r="M20" s="438">
        <f>'Economic instruments'!M26</f>
        <v/>
      </c>
    </row>
    <row r="21">
      <c r="A21" s="438">
        <f>'Economic instruments'!A27</f>
        <v/>
      </c>
      <c r="B21" s="438">
        <f>'Economic instruments'!D27</f>
        <v/>
      </c>
      <c r="C21" s="438">
        <f>'Economic instruments'!H27</f>
        <v/>
      </c>
      <c r="D21" s="438">
        <f>'Economic instruments'!G27</f>
        <v/>
      </c>
      <c r="E21" s="438">
        <f>'Economic instruments'!V27</f>
        <v/>
      </c>
      <c r="F21" s="438">
        <f>'Economic instruments'!R27</f>
        <v/>
      </c>
      <c r="G21" s="438">
        <f>'Economic instruments'!S27</f>
        <v/>
      </c>
      <c r="H21" s="438">
        <f>'Economic instruments'!L27</f>
        <v/>
      </c>
      <c r="I21" s="438" t="inlineStr">
        <is>
          <t>Economic instruments</t>
        </is>
      </c>
      <c r="J21" s="438">
        <f>'Economic instruments'!C27</f>
        <v/>
      </c>
      <c r="K21" s="438">
        <f>'Economic instruments'!E27</f>
        <v/>
      </c>
      <c r="L21" s="438">
        <f>'Economic instruments'!F27</f>
        <v/>
      </c>
      <c r="M21" s="438">
        <f>'Economic instruments'!M27</f>
        <v/>
      </c>
    </row>
    <row r="22">
      <c r="A22" s="438">
        <f>'Economic instruments'!A28</f>
        <v/>
      </c>
      <c r="B22" s="438">
        <f>'Economic instruments'!D28</f>
        <v/>
      </c>
      <c r="C22" s="438">
        <f>'Economic instruments'!H28</f>
        <v/>
      </c>
      <c r="D22" s="438">
        <f>'Economic instruments'!G28</f>
        <v/>
      </c>
      <c r="E22" s="438">
        <f>'Economic instruments'!V28</f>
        <v/>
      </c>
      <c r="F22" s="438">
        <f>'Economic instruments'!R28</f>
        <v/>
      </c>
      <c r="G22" s="438">
        <f>'Economic instruments'!S28</f>
        <v/>
      </c>
      <c r="H22" s="438">
        <f>'Economic instruments'!L28</f>
        <v/>
      </c>
      <c r="I22" s="438" t="inlineStr">
        <is>
          <t>Economic instruments</t>
        </is>
      </c>
      <c r="J22" s="438">
        <f>'Economic instruments'!C28</f>
        <v/>
      </c>
      <c r="K22" s="438">
        <f>'Economic instruments'!E28</f>
        <v/>
      </c>
      <c r="L22" s="438">
        <f>'Economic instruments'!F28</f>
        <v/>
      </c>
      <c r="M22" s="438">
        <f>'Economic instruments'!M28</f>
        <v/>
      </c>
    </row>
    <row r="23">
      <c r="A23" s="438">
        <f>'Economic instruments'!A29</f>
        <v/>
      </c>
      <c r="B23" s="438">
        <f>'Economic instruments'!D29</f>
        <v/>
      </c>
      <c r="C23" s="438">
        <f>'Economic instruments'!H29</f>
        <v/>
      </c>
      <c r="D23" s="438">
        <f>'Economic instruments'!G29</f>
        <v/>
      </c>
      <c r="E23" s="438">
        <f>'Economic instruments'!V29</f>
        <v/>
      </c>
      <c r="F23" s="438">
        <f>'Economic instruments'!R29</f>
        <v/>
      </c>
      <c r="G23" s="438">
        <f>'Economic instruments'!S29</f>
        <v/>
      </c>
      <c r="H23" s="438">
        <f>'Economic instruments'!L29</f>
        <v/>
      </c>
      <c r="I23" s="438" t="inlineStr">
        <is>
          <t>Economic instruments</t>
        </is>
      </c>
      <c r="J23" s="438">
        <f>'Economic instruments'!C29</f>
        <v/>
      </c>
      <c r="K23" s="438">
        <f>'Economic instruments'!E29</f>
        <v/>
      </c>
      <c r="L23" s="438">
        <f>'Economic instruments'!F29</f>
        <v/>
      </c>
      <c r="M23" s="438">
        <f>'Economic instruments'!M29</f>
        <v/>
      </c>
    </row>
    <row r="24">
      <c r="A24" s="438">
        <f>'Economic instruments'!A30</f>
        <v/>
      </c>
      <c r="B24" s="438">
        <f>'Economic instruments'!D30</f>
        <v/>
      </c>
      <c r="C24" s="438">
        <f>'Economic instruments'!H30</f>
        <v/>
      </c>
      <c r="D24" s="438">
        <f>'Economic instruments'!G30</f>
        <v/>
      </c>
      <c r="E24" s="438">
        <f>'Economic instruments'!V30</f>
        <v/>
      </c>
      <c r="F24" s="438">
        <f>'Economic instruments'!R30</f>
        <v/>
      </c>
      <c r="G24" s="438">
        <f>'Economic instruments'!S30</f>
        <v/>
      </c>
      <c r="H24" s="438">
        <f>'Economic instruments'!L30</f>
        <v/>
      </c>
      <c r="I24" s="438" t="inlineStr">
        <is>
          <t>Economic instruments</t>
        </is>
      </c>
      <c r="J24" s="438">
        <f>'Economic instruments'!C30</f>
        <v/>
      </c>
      <c r="K24" s="438">
        <f>'Economic instruments'!E30</f>
        <v/>
      </c>
      <c r="L24" s="438">
        <f>'Economic instruments'!F30</f>
        <v/>
      </c>
      <c r="M24" s="438">
        <f>'Economic instruments'!M30</f>
        <v/>
      </c>
    </row>
    <row r="25">
      <c r="A25" s="438">
        <f>'Economic instruments'!A31</f>
        <v/>
      </c>
      <c r="B25" s="438">
        <f>'Economic instruments'!D31</f>
        <v/>
      </c>
      <c r="C25" s="438">
        <f>'Economic instruments'!H31</f>
        <v/>
      </c>
      <c r="D25" s="438">
        <f>'Economic instruments'!G31</f>
        <v/>
      </c>
      <c r="E25" s="438">
        <f>'Economic instruments'!V31</f>
        <v/>
      </c>
      <c r="F25" s="438">
        <f>'Economic instruments'!R31</f>
        <v/>
      </c>
      <c r="G25" s="438">
        <f>'Economic instruments'!S31</f>
        <v/>
      </c>
      <c r="H25" s="438">
        <f>'Economic instruments'!L31</f>
        <v/>
      </c>
      <c r="I25" s="438" t="inlineStr">
        <is>
          <t>Economic instruments</t>
        </is>
      </c>
      <c r="J25" s="438">
        <f>'Economic instruments'!C31</f>
        <v/>
      </c>
      <c r="K25" s="438">
        <f>'Economic instruments'!E31</f>
        <v/>
      </c>
      <c r="L25" s="438">
        <f>'Economic instruments'!F31</f>
        <v/>
      </c>
      <c r="M25" s="438">
        <f>'Economic instruments'!M31</f>
        <v/>
      </c>
    </row>
    <row r="26">
      <c r="A26" s="438">
        <f>'Economic instruments'!A34</f>
        <v/>
      </c>
      <c r="B26" s="438">
        <f>'Economic instruments'!D34</f>
        <v/>
      </c>
      <c r="C26" s="438">
        <f>'Economic instruments'!H34</f>
        <v/>
      </c>
      <c r="D26" s="438">
        <f>'Economic instruments'!G34</f>
        <v/>
      </c>
      <c r="E26" s="438">
        <f>'Economic instruments'!V34</f>
        <v/>
      </c>
      <c r="F26" s="438">
        <f>'Economic instruments'!R34</f>
        <v/>
      </c>
      <c r="G26" s="438">
        <f>'Economic instruments'!S34</f>
        <v/>
      </c>
      <c r="H26" s="438">
        <f>'Economic instruments'!L34</f>
        <v/>
      </c>
      <c r="I26" s="438" t="inlineStr">
        <is>
          <t>Economic instruments</t>
        </is>
      </c>
      <c r="J26" s="438">
        <f>'Economic instruments'!C34</f>
        <v/>
      </c>
      <c r="K26" s="438">
        <f>'Economic instruments'!E34</f>
        <v/>
      </c>
      <c r="L26" s="438">
        <f>'Economic instruments'!F34</f>
        <v/>
      </c>
      <c r="M26" s="438">
        <f>'Economic instruments'!M34</f>
        <v/>
      </c>
    </row>
    <row r="27">
      <c r="A27" s="438">
        <f>'Economic instruments'!A35</f>
        <v/>
      </c>
      <c r="B27" s="438">
        <f>'Economic instruments'!D35</f>
        <v/>
      </c>
      <c r="C27" s="438">
        <f>'Economic instruments'!H35</f>
        <v/>
      </c>
      <c r="D27" s="438">
        <f>'Economic instruments'!G35</f>
        <v/>
      </c>
      <c r="E27" s="438">
        <f>'Economic instruments'!V35</f>
        <v/>
      </c>
      <c r="F27" s="438">
        <f>'Economic instruments'!R35</f>
        <v/>
      </c>
      <c r="G27" s="438">
        <f>'Economic instruments'!S35</f>
        <v/>
      </c>
      <c r="H27" s="438">
        <f>'Economic instruments'!L35</f>
        <v/>
      </c>
      <c r="I27" s="438" t="inlineStr">
        <is>
          <t>Economic instruments</t>
        </is>
      </c>
      <c r="J27" s="438">
        <f>'Economic instruments'!C35</f>
        <v/>
      </c>
      <c r="K27" s="438">
        <f>'Economic instruments'!E35</f>
        <v/>
      </c>
      <c r="L27" s="438">
        <f>'Economic instruments'!F35</f>
        <v/>
      </c>
      <c r="M27" s="438">
        <f>'Economic instruments'!M35</f>
        <v/>
      </c>
    </row>
    <row r="28">
      <c r="A28" s="438">
        <f>'Economic instruments'!A36</f>
        <v/>
      </c>
      <c r="B28" s="438">
        <f>'Economic instruments'!D36</f>
        <v/>
      </c>
      <c r="C28" s="438">
        <f>'Economic instruments'!H36</f>
        <v/>
      </c>
      <c r="D28" s="438">
        <f>'Economic instruments'!G36</f>
        <v/>
      </c>
      <c r="E28" s="438">
        <f>'Economic instruments'!V36</f>
        <v/>
      </c>
      <c r="F28" s="438">
        <f>'Economic instruments'!R36</f>
        <v/>
      </c>
      <c r="G28" s="438">
        <f>'Economic instruments'!S36</f>
        <v/>
      </c>
      <c r="H28" s="438">
        <f>'Economic instruments'!L36</f>
        <v/>
      </c>
      <c r="I28" s="438" t="inlineStr">
        <is>
          <t>Economic instruments</t>
        </is>
      </c>
      <c r="J28" s="438">
        <f>'Economic instruments'!C36</f>
        <v/>
      </c>
      <c r="K28" s="438">
        <f>'Economic instruments'!E36</f>
        <v/>
      </c>
      <c r="L28" s="438">
        <f>'Economic instruments'!F36</f>
        <v/>
      </c>
      <c r="M28" s="438">
        <f>'Economic instruments'!M36</f>
        <v/>
      </c>
    </row>
    <row r="29">
      <c r="A29" s="438">
        <f>'Economic instruments'!A37</f>
        <v/>
      </c>
      <c r="B29" s="438">
        <f>'Economic instruments'!D37</f>
        <v/>
      </c>
      <c r="C29" s="438">
        <f>'Economic instruments'!H37</f>
        <v/>
      </c>
      <c r="D29" s="438">
        <f>'Economic instruments'!G37</f>
        <v/>
      </c>
      <c r="E29" s="438">
        <f>'Economic instruments'!V37</f>
        <v/>
      </c>
      <c r="F29" s="438">
        <f>'Economic instruments'!R37</f>
        <v/>
      </c>
      <c r="G29" s="438">
        <f>'Economic instruments'!S37</f>
        <v/>
      </c>
      <c r="H29" s="438">
        <f>'Economic instruments'!L37</f>
        <v/>
      </c>
      <c r="I29" s="438" t="inlineStr">
        <is>
          <t>Economic instruments</t>
        </is>
      </c>
      <c r="J29" s="438">
        <f>'Economic instruments'!C37</f>
        <v/>
      </c>
      <c r="K29" s="438">
        <f>'Economic instruments'!E37</f>
        <v/>
      </c>
      <c r="L29" s="438">
        <f>'Economic instruments'!F37</f>
        <v/>
      </c>
      <c r="M29" s="438">
        <f>'Economic instruments'!M37</f>
        <v/>
      </c>
    </row>
    <row r="30">
      <c r="A30" s="438">
        <f>'Economic instruments'!A38</f>
        <v/>
      </c>
      <c r="B30" s="438">
        <f>'Economic instruments'!D38</f>
        <v/>
      </c>
      <c r="C30" s="438">
        <f>'Economic instruments'!H38</f>
        <v/>
      </c>
      <c r="D30" s="438">
        <f>'Economic instruments'!G38</f>
        <v/>
      </c>
      <c r="E30" s="438">
        <f>'Economic instruments'!V38</f>
        <v/>
      </c>
      <c r="F30" s="438">
        <f>'Economic instruments'!R38</f>
        <v/>
      </c>
      <c r="G30" s="438">
        <f>'Economic instruments'!S38</f>
        <v/>
      </c>
      <c r="H30" s="438">
        <f>'Economic instruments'!L38</f>
        <v/>
      </c>
      <c r="I30" s="438" t="inlineStr">
        <is>
          <t>Economic instruments</t>
        </is>
      </c>
      <c r="J30" s="438">
        <f>'Economic instruments'!C38</f>
        <v/>
      </c>
      <c r="K30" s="438">
        <f>'Economic instruments'!E38</f>
        <v/>
      </c>
      <c r="L30" s="438">
        <f>'Economic instruments'!F38</f>
        <v/>
      </c>
      <c r="M30" s="438">
        <f>'Economic instruments'!M38</f>
        <v/>
      </c>
    </row>
    <row r="31">
      <c r="A31" s="438">
        <f>'Economic instruments'!A39</f>
        <v/>
      </c>
      <c r="B31" s="438">
        <f>'Economic instruments'!D39</f>
        <v/>
      </c>
      <c r="C31" s="438">
        <f>'Economic instruments'!H39</f>
        <v/>
      </c>
      <c r="D31" s="438">
        <f>'Economic instruments'!G39</f>
        <v/>
      </c>
      <c r="E31" s="438">
        <f>'Economic instruments'!V39</f>
        <v/>
      </c>
      <c r="F31" s="438">
        <f>'Economic instruments'!R39</f>
        <v/>
      </c>
      <c r="G31" s="438">
        <f>'Economic instruments'!S39</f>
        <v/>
      </c>
      <c r="H31" s="438">
        <f>'Economic instruments'!L39</f>
        <v/>
      </c>
      <c r="I31" s="438" t="inlineStr">
        <is>
          <t>Economic instruments</t>
        </is>
      </c>
      <c r="J31" s="438">
        <f>'Economic instruments'!C39</f>
        <v/>
      </c>
      <c r="K31" s="438">
        <f>'Economic instruments'!E39</f>
        <v/>
      </c>
      <c r="L31" s="438">
        <f>'Economic instruments'!F39</f>
        <v/>
      </c>
      <c r="M31" s="438">
        <f>'Economic instruments'!M39</f>
        <v/>
      </c>
    </row>
    <row r="32">
      <c r="A32" s="438">
        <f>'Economic instruments'!A40</f>
        <v/>
      </c>
      <c r="B32" s="438">
        <f>'Economic instruments'!D40</f>
        <v/>
      </c>
      <c r="C32" s="438">
        <f>'Economic instruments'!H40</f>
        <v/>
      </c>
      <c r="D32" s="438">
        <f>'Economic instruments'!G40</f>
        <v/>
      </c>
      <c r="E32" s="438">
        <f>'Economic instruments'!V40</f>
        <v/>
      </c>
      <c r="F32" s="438">
        <f>'Economic instruments'!R40</f>
        <v/>
      </c>
      <c r="G32" s="438">
        <f>'Economic instruments'!S40</f>
        <v/>
      </c>
      <c r="H32" s="438">
        <f>'Economic instruments'!L40</f>
        <v/>
      </c>
      <c r="I32" s="438" t="inlineStr">
        <is>
          <t>Economic instruments</t>
        </is>
      </c>
      <c r="J32" s="438">
        <f>'Economic instruments'!C40</f>
        <v/>
      </c>
      <c r="K32" s="438">
        <f>'Economic instruments'!E40</f>
        <v/>
      </c>
      <c r="L32" s="438">
        <f>'Economic instruments'!F40</f>
        <v/>
      </c>
      <c r="M32" s="438">
        <f>'Economic instruments'!M40</f>
        <v/>
      </c>
    </row>
    <row r="33">
      <c r="A33" s="438">
        <f>'Economic instruments'!A41</f>
        <v/>
      </c>
      <c r="B33" s="438">
        <f>'Economic instruments'!D41</f>
        <v/>
      </c>
      <c r="C33" s="438">
        <f>'Economic instruments'!H41</f>
        <v/>
      </c>
      <c r="D33" s="438">
        <f>'Economic instruments'!G41</f>
        <v/>
      </c>
      <c r="E33" s="438">
        <f>'Economic instruments'!V41</f>
        <v/>
      </c>
      <c r="F33" s="438">
        <f>'Economic instruments'!R41</f>
        <v/>
      </c>
      <c r="G33" s="438">
        <f>'Economic instruments'!S41</f>
        <v/>
      </c>
      <c r="H33" s="438">
        <f>'Economic instruments'!L41</f>
        <v/>
      </c>
      <c r="I33" s="438" t="inlineStr">
        <is>
          <t>Economic instruments</t>
        </is>
      </c>
      <c r="J33" s="438">
        <f>'Economic instruments'!C41</f>
        <v/>
      </c>
      <c r="K33" s="438">
        <f>'Economic instruments'!E41</f>
        <v/>
      </c>
      <c r="L33" s="438">
        <f>'Economic instruments'!F41</f>
        <v/>
      </c>
      <c r="M33" s="438">
        <f>'Economic instruments'!M41</f>
        <v/>
      </c>
    </row>
    <row r="34">
      <c r="A34" s="438">
        <f>'Economic instruments'!A42</f>
        <v/>
      </c>
      <c r="B34" s="438">
        <f>'Economic instruments'!D42</f>
        <v/>
      </c>
      <c r="C34" s="438">
        <f>'Economic instruments'!H42</f>
        <v/>
      </c>
      <c r="D34" s="438">
        <f>'Economic instruments'!G42</f>
        <v/>
      </c>
      <c r="E34" s="438">
        <f>'Economic instruments'!V42</f>
        <v/>
      </c>
      <c r="F34" s="438">
        <f>'Economic instruments'!R42</f>
        <v/>
      </c>
      <c r="G34" s="438">
        <f>'Economic instruments'!S42</f>
        <v/>
      </c>
      <c r="H34" s="438">
        <f>'Economic instruments'!L42</f>
        <v/>
      </c>
      <c r="I34" s="438" t="inlineStr">
        <is>
          <t>Economic instruments</t>
        </is>
      </c>
      <c r="J34" s="438">
        <f>'Economic instruments'!C42</f>
        <v/>
      </c>
      <c r="K34" s="438">
        <f>'Economic instruments'!E42</f>
        <v/>
      </c>
      <c r="L34" s="438">
        <f>'Economic instruments'!F42</f>
        <v/>
      </c>
      <c r="M34" s="438">
        <f>'Economic instruments'!M42</f>
        <v/>
      </c>
    </row>
    <row r="35">
      <c r="A35" s="438">
        <f>'Economic instruments'!A43</f>
        <v/>
      </c>
      <c r="B35" s="438">
        <f>'Economic instruments'!D43</f>
        <v/>
      </c>
      <c r="C35" s="438">
        <f>'Economic instruments'!H43</f>
        <v/>
      </c>
      <c r="D35" s="438">
        <f>'Economic instruments'!G43</f>
        <v/>
      </c>
      <c r="E35" s="438">
        <f>'Economic instruments'!V43</f>
        <v/>
      </c>
      <c r="F35" s="438">
        <f>'Economic instruments'!R43</f>
        <v/>
      </c>
      <c r="G35" s="438">
        <f>'Economic instruments'!S43</f>
        <v/>
      </c>
      <c r="H35" s="438">
        <f>'Economic instruments'!L43</f>
        <v/>
      </c>
      <c r="I35" s="438" t="inlineStr">
        <is>
          <t>Economic instruments</t>
        </is>
      </c>
      <c r="J35" s="438">
        <f>'Economic instruments'!C43</f>
        <v/>
      </c>
      <c r="K35" s="438">
        <f>'Economic instruments'!E43</f>
        <v/>
      </c>
      <c r="L35" s="438">
        <f>'Economic instruments'!F43</f>
        <v/>
      </c>
      <c r="M35" s="438">
        <f>'Economic instruments'!M43</f>
        <v/>
      </c>
    </row>
    <row r="36">
      <c r="A36" s="438">
        <f>'Economic instruments'!A44</f>
        <v/>
      </c>
      <c r="B36" s="438">
        <f>'Economic instruments'!D44</f>
        <v/>
      </c>
      <c r="C36" s="438">
        <f>'Economic instruments'!H44</f>
        <v/>
      </c>
      <c r="D36" s="438">
        <f>'Economic instruments'!G44</f>
        <v/>
      </c>
      <c r="E36" s="438">
        <f>'Economic instruments'!V44</f>
        <v/>
      </c>
      <c r="F36" s="438">
        <f>'Economic instruments'!R44</f>
        <v/>
      </c>
      <c r="G36" s="438">
        <f>'Economic instruments'!S44</f>
        <v/>
      </c>
      <c r="H36" s="438">
        <f>'Economic instruments'!L44</f>
        <v/>
      </c>
      <c r="I36" s="438" t="inlineStr">
        <is>
          <t>Economic instruments</t>
        </is>
      </c>
      <c r="J36" s="438">
        <f>'Economic instruments'!C44</f>
        <v/>
      </c>
      <c r="K36" s="438">
        <f>'Economic instruments'!E44</f>
        <v/>
      </c>
      <c r="L36" s="438">
        <f>'Economic instruments'!F44</f>
        <v/>
      </c>
      <c r="M36" s="438">
        <f>'Economic instruments'!M44</f>
        <v/>
      </c>
    </row>
    <row r="37">
      <c r="A37" s="438">
        <f>'Economic instruments'!A45</f>
        <v/>
      </c>
      <c r="B37" s="438">
        <f>'Economic instruments'!D45</f>
        <v/>
      </c>
      <c r="C37" s="438">
        <f>'Economic instruments'!H45</f>
        <v/>
      </c>
      <c r="D37" s="438">
        <f>'Economic instruments'!G45</f>
        <v/>
      </c>
      <c r="E37" s="438">
        <f>'Economic instruments'!V45</f>
        <v/>
      </c>
      <c r="F37" s="438">
        <f>'Economic instruments'!R45</f>
        <v/>
      </c>
      <c r="G37" s="438">
        <f>'Economic instruments'!S45</f>
        <v/>
      </c>
      <c r="H37" s="438">
        <f>'Economic instruments'!L45</f>
        <v/>
      </c>
      <c r="I37" s="438" t="inlineStr">
        <is>
          <t>Economic instruments</t>
        </is>
      </c>
      <c r="J37" s="438">
        <f>'Economic instruments'!C45</f>
        <v/>
      </c>
      <c r="K37" s="438">
        <f>'Economic instruments'!E45</f>
        <v/>
      </c>
      <c r="L37" s="438">
        <f>'Economic instruments'!F45</f>
        <v/>
      </c>
      <c r="M37" s="438">
        <f>'Economic instruments'!M45</f>
        <v/>
      </c>
    </row>
    <row r="38">
      <c r="A38" s="438">
        <f>'Economic instruments'!A46</f>
        <v/>
      </c>
      <c r="B38" s="438">
        <f>'Economic instruments'!D46</f>
        <v/>
      </c>
      <c r="C38" s="438">
        <f>'Economic instruments'!H46</f>
        <v/>
      </c>
      <c r="D38" s="438">
        <f>'Economic instruments'!G46</f>
        <v/>
      </c>
      <c r="E38" s="438">
        <f>'Economic instruments'!V46</f>
        <v/>
      </c>
      <c r="F38" s="438">
        <f>'Economic instruments'!R46</f>
        <v/>
      </c>
      <c r="G38" s="438">
        <f>'Economic instruments'!S46</f>
        <v/>
      </c>
      <c r="H38" s="438">
        <f>'Economic instruments'!L46</f>
        <v/>
      </c>
      <c r="I38" s="438" t="inlineStr">
        <is>
          <t>Economic instruments</t>
        </is>
      </c>
      <c r="J38" s="438">
        <f>'Economic instruments'!C46</f>
        <v/>
      </c>
      <c r="K38" s="438">
        <f>'Economic instruments'!E46</f>
        <v/>
      </c>
      <c r="L38" s="438">
        <f>'Economic instruments'!F46</f>
        <v/>
      </c>
      <c r="M38" s="438">
        <f>'Economic instruments'!M46</f>
        <v/>
      </c>
    </row>
    <row r="39">
      <c r="A39" s="438">
        <f>'Economic instruments'!A47</f>
        <v/>
      </c>
      <c r="B39" s="438">
        <f>'Economic instruments'!D47</f>
        <v/>
      </c>
      <c r="C39" s="438">
        <f>'Economic instruments'!H47</f>
        <v/>
      </c>
      <c r="D39" s="438">
        <f>'Economic instruments'!G47</f>
        <v/>
      </c>
      <c r="E39" s="438">
        <f>'Economic instruments'!V47</f>
        <v/>
      </c>
      <c r="F39" s="438">
        <f>'Economic instruments'!R47</f>
        <v/>
      </c>
      <c r="G39" s="438">
        <f>'Economic instruments'!S47</f>
        <v/>
      </c>
      <c r="H39" s="438">
        <f>'Economic instruments'!L47</f>
        <v/>
      </c>
      <c r="I39" s="438" t="inlineStr">
        <is>
          <t>Economic instruments</t>
        </is>
      </c>
      <c r="J39" s="438">
        <f>'Economic instruments'!C47</f>
        <v/>
      </c>
      <c r="K39" s="438">
        <f>'Economic instruments'!E47</f>
        <v/>
      </c>
      <c r="L39" s="438">
        <f>'Economic instruments'!F47</f>
        <v/>
      </c>
      <c r="M39" s="438">
        <f>'Economic instruments'!M47</f>
        <v/>
      </c>
    </row>
    <row r="40">
      <c r="A40" s="438">
        <f>'Economic instruments'!A48</f>
        <v/>
      </c>
      <c r="B40" s="438">
        <f>'Economic instruments'!D48</f>
        <v/>
      </c>
      <c r="C40" s="438">
        <f>'Economic instruments'!H48</f>
        <v/>
      </c>
      <c r="D40" s="438">
        <f>'Economic instruments'!G48</f>
        <v/>
      </c>
      <c r="E40" s="438">
        <f>'Economic instruments'!V48</f>
        <v/>
      </c>
      <c r="F40" s="438">
        <f>'Economic instruments'!R48</f>
        <v/>
      </c>
      <c r="G40" s="438">
        <f>'Economic instruments'!S48</f>
        <v/>
      </c>
      <c r="H40" s="438">
        <f>'Economic instruments'!L48</f>
        <v/>
      </c>
      <c r="I40" s="438" t="inlineStr">
        <is>
          <t>Economic instruments</t>
        </is>
      </c>
      <c r="J40" s="438">
        <f>'Economic instruments'!C48</f>
        <v/>
      </c>
      <c r="K40" s="438">
        <f>'Economic instruments'!E48</f>
        <v/>
      </c>
      <c r="L40" s="438">
        <f>'Economic instruments'!F48</f>
        <v/>
      </c>
      <c r="M40" s="438">
        <f>'Economic instruments'!M48</f>
        <v/>
      </c>
    </row>
    <row r="41">
      <c r="A41" s="438">
        <f>'Economic instruments'!A49</f>
        <v/>
      </c>
      <c r="B41" s="438">
        <f>'Economic instruments'!D49</f>
        <v/>
      </c>
      <c r="C41" s="438">
        <f>'Economic instruments'!H49</f>
        <v/>
      </c>
      <c r="D41" s="438">
        <f>'Economic instruments'!G49</f>
        <v/>
      </c>
      <c r="E41" s="438">
        <f>'Economic instruments'!V49</f>
        <v/>
      </c>
      <c r="F41" s="438">
        <f>'Economic instruments'!R49</f>
        <v/>
      </c>
      <c r="G41" s="438">
        <f>'Economic instruments'!S49</f>
        <v/>
      </c>
      <c r="H41" s="438">
        <f>'Economic instruments'!L49</f>
        <v/>
      </c>
      <c r="I41" s="438" t="inlineStr">
        <is>
          <t>Economic instruments</t>
        </is>
      </c>
      <c r="J41" s="438">
        <f>'Economic instruments'!C49</f>
        <v/>
      </c>
      <c r="K41" s="438">
        <f>'Economic instruments'!E49</f>
        <v/>
      </c>
      <c r="L41" s="438">
        <f>'Economic instruments'!F49</f>
        <v/>
      </c>
      <c r="M41" s="438">
        <f>'Economic instruments'!M49</f>
        <v/>
      </c>
    </row>
    <row r="42">
      <c r="A42" s="438">
        <f>'Economic instruments'!A50</f>
        <v/>
      </c>
      <c r="B42" s="438">
        <f>'Economic instruments'!D50</f>
        <v/>
      </c>
      <c r="C42" s="438">
        <f>'Economic instruments'!H50</f>
        <v/>
      </c>
      <c r="D42" s="438">
        <f>'Economic instruments'!G50</f>
        <v/>
      </c>
      <c r="E42" s="438">
        <f>'Economic instruments'!V50</f>
        <v/>
      </c>
      <c r="F42" s="438">
        <f>'Economic instruments'!R50</f>
        <v/>
      </c>
      <c r="G42" s="438">
        <f>'Economic instruments'!S50</f>
        <v/>
      </c>
      <c r="H42" s="438">
        <f>'Economic instruments'!L50</f>
        <v/>
      </c>
      <c r="I42" s="438" t="inlineStr">
        <is>
          <t>Economic instruments</t>
        </is>
      </c>
      <c r="J42" s="438">
        <f>'Economic instruments'!C50</f>
        <v/>
      </c>
      <c r="K42" s="438">
        <f>'Economic instruments'!E50</f>
        <v/>
      </c>
      <c r="L42" s="438">
        <f>'Economic instruments'!F50</f>
        <v/>
      </c>
      <c r="M42" s="438">
        <f>'Economic instruments'!M50</f>
        <v/>
      </c>
    </row>
    <row r="43">
      <c r="A43" s="438">
        <f>'Economic instruments'!A51</f>
        <v/>
      </c>
      <c r="B43" s="438">
        <f>'Economic instruments'!D51</f>
        <v/>
      </c>
      <c r="C43" s="438">
        <f>'Economic instruments'!H51</f>
        <v/>
      </c>
      <c r="D43" s="438">
        <f>'Economic instruments'!G51</f>
        <v/>
      </c>
      <c r="E43" s="438">
        <f>'Economic instruments'!V51</f>
        <v/>
      </c>
      <c r="F43" s="438">
        <f>'Economic instruments'!R51</f>
        <v/>
      </c>
      <c r="G43" s="438">
        <f>'Economic instruments'!S51</f>
        <v/>
      </c>
      <c r="H43" s="438">
        <f>'Economic instruments'!L51</f>
        <v/>
      </c>
      <c r="I43" s="438" t="inlineStr">
        <is>
          <t>Economic instruments</t>
        </is>
      </c>
      <c r="J43" s="438">
        <f>'Economic instruments'!C51</f>
        <v/>
      </c>
      <c r="K43" s="438">
        <f>'Economic instruments'!E51</f>
        <v/>
      </c>
      <c r="L43" s="438">
        <f>'Economic instruments'!F51</f>
        <v/>
      </c>
      <c r="M43" s="438">
        <f>'Economic instruments'!M51</f>
        <v/>
      </c>
    </row>
    <row r="44">
      <c r="A44" s="438">
        <f>'Economic instruments'!A52</f>
        <v/>
      </c>
      <c r="B44" s="438">
        <f>'Economic instruments'!D52</f>
        <v/>
      </c>
      <c r="C44" s="438">
        <f>'Economic instruments'!H52</f>
        <v/>
      </c>
      <c r="D44" s="438">
        <f>'Economic instruments'!G52</f>
        <v/>
      </c>
      <c r="E44" s="438">
        <f>'Economic instruments'!V52</f>
        <v/>
      </c>
      <c r="F44" s="438">
        <f>'Economic instruments'!R52</f>
        <v/>
      </c>
      <c r="G44" s="438">
        <f>'Economic instruments'!S52</f>
        <v/>
      </c>
      <c r="H44" s="438">
        <f>'Economic instruments'!L52</f>
        <v/>
      </c>
      <c r="I44" s="438" t="inlineStr">
        <is>
          <t>Economic instruments</t>
        </is>
      </c>
      <c r="J44" s="438">
        <f>'Economic instruments'!C52</f>
        <v/>
      </c>
      <c r="K44" s="438">
        <f>'Economic instruments'!E52</f>
        <v/>
      </c>
      <c r="L44" s="438">
        <f>'Economic instruments'!F52</f>
        <v/>
      </c>
      <c r="M44" s="438">
        <f>'Economic instruments'!M52</f>
        <v/>
      </c>
    </row>
    <row r="45">
      <c r="A45" s="438">
        <f>'Economic instruments'!A53</f>
        <v/>
      </c>
      <c r="B45" s="438">
        <f>'Economic instruments'!D53</f>
        <v/>
      </c>
      <c r="C45" s="438">
        <f>'Economic instruments'!H53</f>
        <v/>
      </c>
      <c r="D45" s="438">
        <f>'Economic instruments'!G53</f>
        <v/>
      </c>
      <c r="E45" s="438">
        <f>'Economic instruments'!V53</f>
        <v/>
      </c>
      <c r="F45" s="438">
        <f>'Economic instruments'!R53</f>
        <v/>
      </c>
      <c r="G45" s="438">
        <f>'Economic instruments'!S53</f>
        <v/>
      </c>
      <c r="H45" s="438">
        <f>'Economic instruments'!L53</f>
        <v/>
      </c>
      <c r="I45" s="438" t="inlineStr">
        <is>
          <t>Economic instruments</t>
        </is>
      </c>
      <c r="J45" s="438">
        <f>'Economic instruments'!C53</f>
        <v/>
      </c>
      <c r="K45" s="438">
        <f>'Economic instruments'!E53</f>
        <v/>
      </c>
      <c r="L45" s="438">
        <f>'Economic instruments'!F53</f>
        <v/>
      </c>
      <c r="M45" s="438">
        <f>'Economic instruments'!M53</f>
        <v/>
      </c>
    </row>
    <row r="46">
      <c r="A46" s="438">
        <f>'Economic instruments'!A56</f>
        <v/>
      </c>
      <c r="B46" s="438">
        <f>'Economic instruments'!D56</f>
        <v/>
      </c>
      <c r="C46" s="438">
        <f>'Economic instruments'!H56</f>
        <v/>
      </c>
      <c r="D46" s="438">
        <f>'Economic instruments'!G56</f>
        <v/>
      </c>
      <c r="E46" s="438">
        <f>'Economic instruments'!V56</f>
        <v/>
      </c>
      <c r="F46" s="438">
        <f>'Economic instruments'!R56</f>
        <v/>
      </c>
      <c r="G46" s="438">
        <f>'Economic instruments'!S56</f>
        <v/>
      </c>
      <c r="H46" s="438">
        <f>'Economic instruments'!L56</f>
        <v/>
      </c>
      <c r="I46" s="438" t="inlineStr">
        <is>
          <t>Economic instruments</t>
        </is>
      </c>
      <c r="J46" s="438">
        <f>'Economic instruments'!C56</f>
        <v/>
      </c>
      <c r="K46" s="438">
        <f>'Economic instruments'!E56</f>
        <v/>
      </c>
      <c r="L46" s="438">
        <f>'Economic instruments'!F56</f>
        <v/>
      </c>
      <c r="M46" s="438">
        <f>'Economic instruments'!M56</f>
        <v/>
      </c>
    </row>
    <row r="47">
      <c r="A47" s="438">
        <f>'Economic instruments'!A57</f>
        <v/>
      </c>
      <c r="B47" s="438">
        <f>'Economic instruments'!D57</f>
        <v/>
      </c>
      <c r="C47" s="438">
        <f>'Economic instruments'!H57</f>
        <v/>
      </c>
      <c r="D47" s="438">
        <f>'Economic instruments'!G57</f>
        <v/>
      </c>
      <c r="E47" s="438">
        <f>'Economic instruments'!V57</f>
        <v/>
      </c>
      <c r="F47" s="438">
        <f>'Economic instruments'!R57</f>
        <v/>
      </c>
      <c r="G47" s="438">
        <f>'Economic instruments'!S57</f>
        <v/>
      </c>
      <c r="H47" s="438">
        <f>'Economic instruments'!L57</f>
        <v/>
      </c>
      <c r="I47" s="438" t="inlineStr">
        <is>
          <t>Economic instruments</t>
        </is>
      </c>
      <c r="J47" s="438">
        <f>'Economic instruments'!C57</f>
        <v/>
      </c>
      <c r="K47" s="438">
        <f>'Economic instruments'!E57</f>
        <v/>
      </c>
      <c r="L47" s="438">
        <f>'Economic instruments'!F57</f>
        <v/>
      </c>
      <c r="M47" s="438">
        <f>'Economic instruments'!M57</f>
        <v/>
      </c>
    </row>
    <row r="48">
      <c r="A48" s="438">
        <f>'Economic instruments'!A62</f>
        <v/>
      </c>
      <c r="B48" s="438">
        <f>'Economic instruments'!D62</f>
        <v/>
      </c>
      <c r="C48" s="438">
        <f>'Economic instruments'!H62</f>
        <v/>
      </c>
      <c r="D48" s="438">
        <f>'Economic instruments'!G62</f>
        <v/>
      </c>
      <c r="E48" s="438">
        <f>'Economic instruments'!V62</f>
        <v/>
      </c>
      <c r="F48" s="438">
        <f>'Economic instruments'!R62</f>
        <v/>
      </c>
      <c r="G48" s="438">
        <f>'Economic instruments'!S62</f>
        <v/>
      </c>
      <c r="H48" s="438">
        <f>'Economic instruments'!L62</f>
        <v/>
      </c>
      <c r="I48" s="438" t="inlineStr">
        <is>
          <t>Economic instruments</t>
        </is>
      </c>
      <c r="J48" s="438">
        <f>'Economic instruments'!C62</f>
        <v/>
      </c>
      <c r="K48" s="438">
        <f>'Economic instruments'!E62</f>
        <v/>
      </c>
      <c r="L48" s="438">
        <f>'Economic instruments'!F62</f>
        <v/>
      </c>
      <c r="M48" s="438">
        <f>'Economic instruments'!M62</f>
        <v/>
      </c>
    </row>
    <row r="49">
      <c r="A49" s="438">
        <f>'Economic instruments'!A63</f>
        <v/>
      </c>
      <c r="B49" s="438">
        <f>'Economic instruments'!D63</f>
        <v/>
      </c>
      <c r="C49" s="438">
        <f>'Economic instruments'!H63</f>
        <v/>
      </c>
      <c r="D49" s="438">
        <f>'Economic instruments'!G63</f>
        <v/>
      </c>
      <c r="E49" s="438">
        <f>'Economic instruments'!V63</f>
        <v/>
      </c>
      <c r="F49" s="438">
        <f>'Economic instruments'!R63</f>
        <v/>
      </c>
      <c r="G49" s="438">
        <f>'Economic instruments'!S63</f>
        <v/>
      </c>
      <c r="H49" s="438">
        <f>'Economic instruments'!L63</f>
        <v/>
      </c>
      <c r="I49" s="438" t="inlineStr">
        <is>
          <t>Economic instruments</t>
        </is>
      </c>
      <c r="J49" s="438">
        <f>'Economic instruments'!C63</f>
        <v/>
      </c>
      <c r="K49" s="438">
        <f>'Economic instruments'!E63</f>
        <v/>
      </c>
      <c r="L49" s="438">
        <f>'Economic instruments'!F63</f>
        <v/>
      </c>
      <c r="M49" s="438">
        <f>'Economic instruments'!M63</f>
        <v/>
      </c>
    </row>
    <row r="50">
      <c r="A50" s="438">
        <f>'Regulatory instruments'!A3</f>
        <v/>
      </c>
      <c r="B50" s="438">
        <f>'Regulatory instruments'!D3</f>
        <v/>
      </c>
      <c r="C50" s="438">
        <f>'Regulatory instruments'!H3</f>
        <v/>
      </c>
      <c r="D50" s="438">
        <f>'Regulatory instruments'!G3</f>
        <v/>
      </c>
      <c r="E50" s="438">
        <f>'Regulatory instruments'!V3</f>
        <v/>
      </c>
      <c r="F50" s="438">
        <f>'Regulatory instruments'!R3</f>
        <v/>
      </c>
      <c r="G50" s="438">
        <f>'Regulatory instruments'!S3</f>
        <v/>
      </c>
      <c r="H50" s="438">
        <f>'Regulatory instruments'!L3</f>
        <v/>
      </c>
      <c r="I50" s="438" t="inlineStr">
        <is>
          <t>Regulatory instruments</t>
        </is>
      </c>
      <c r="J50" s="438">
        <f>'Regulatory instruments'!C3</f>
        <v/>
      </c>
      <c r="K50" s="438">
        <f>'Regulatory instruments'!E3</f>
        <v/>
      </c>
      <c r="L50" s="438">
        <f>'Regulatory instruments'!F3</f>
        <v/>
      </c>
      <c r="M50" s="438">
        <f>'Regulatory instruments'!M3</f>
        <v/>
      </c>
    </row>
    <row r="51">
      <c r="A51" s="438">
        <f>'Regulatory instruments'!A4</f>
        <v/>
      </c>
      <c r="B51" s="438">
        <f>'Regulatory instruments'!D4</f>
        <v/>
      </c>
      <c r="C51" s="438">
        <f>'Regulatory instruments'!H4</f>
        <v/>
      </c>
      <c r="D51" s="438">
        <f>'Regulatory instruments'!G4</f>
        <v/>
      </c>
      <c r="E51" s="438">
        <f>'Regulatory instruments'!V4</f>
        <v/>
      </c>
      <c r="F51" s="438">
        <f>'Regulatory instruments'!R4</f>
        <v/>
      </c>
      <c r="G51" s="438">
        <f>'Regulatory instruments'!S4</f>
        <v/>
      </c>
      <c r="H51" s="438">
        <f>'Regulatory instruments'!L4</f>
        <v/>
      </c>
      <c r="I51" s="438" t="inlineStr">
        <is>
          <t>Regulatory instruments</t>
        </is>
      </c>
      <c r="J51" s="438">
        <f>'Regulatory instruments'!C4</f>
        <v/>
      </c>
      <c r="K51" s="438">
        <f>'Regulatory instruments'!E4</f>
        <v/>
      </c>
      <c r="L51" s="438">
        <f>'Regulatory instruments'!F4</f>
        <v/>
      </c>
      <c r="M51" s="438">
        <f>'Regulatory instruments'!M4</f>
        <v/>
      </c>
    </row>
    <row r="52">
      <c r="A52" s="438">
        <f>'Regulatory instruments'!A5</f>
        <v/>
      </c>
      <c r="B52" s="438">
        <f>'Regulatory instruments'!D5</f>
        <v/>
      </c>
      <c r="C52" s="438">
        <f>'Regulatory instruments'!H5</f>
        <v/>
      </c>
      <c r="D52" s="438">
        <f>'Regulatory instruments'!G5</f>
        <v/>
      </c>
      <c r="E52" s="438">
        <f>'Regulatory instruments'!V5</f>
        <v/>
      </c>
      <c r="F52" s="438">
        <f>'Regulatory instruments'!R5</f>
        <v/>
      </c>
      <c r="G52" s="438">
        <f>'Regulatory instruments'!S5</f>
        <v/>
      </c>
      <c r="H52" s="438">
        <f>'Regulatory instruments'!L5</f>
        <v/>
      </c>
      <c r="I52" s="438" t="inlineStr">
        <is>
          <t>Regulatory instruments</t>
        </is>
      </c>
      <c r="J52" s="438">
        <f>'Regulatory instruments'!C5</f>
        <v/>
      </c>
      <c r="K52" s="438">
        <f>'Regulatory instruments'!E5</f>
        <v/>
      </c>
      <c r="L52" s="438">
        <f>'Regulatory instruments'!F5</f>
        <v/>
      </c>
      <c r="M52" s="438">
        <f>'Regulatory instruments'!M5</f>
        <v/>
      </c>
    </row>
    <row r="53">
      <c r="A53" s="438">
        <f>'Regulatory instruments'!A6</f>
        <v/>
      </c>
      <c r="B53" s="438">
        <f>'Regulatory instruments'!D6</f>
        <v/>
      </c>
      <c r="C53" s="438">
        <f>'Regulatory instruments'!H6</f>
        <v/>
      </c>
      <c r="D53" s="438">
        <f>'Regulatory instruments'!G6</f>
        <v/>
      </c>
      <c r="E53" s="438">
        <f>'Regulatory instruments'!V6</f>
        <v/>
      </c>
      <c r="F53" s="438">
        <f>'Regulatory instruments'!R6</f>
        <v/>
      </c>
      <c r="G53" s="438">
        <f>'Regulatory instruments'!S6</f>
        <v/>
      </c>
      <c r="H53" s="438">
        <f>'Regulatory instruments'!L6</f>
        <v/>
      </c>
      <c r="I53" s="438" t="inlineStr">
        <is>
          <t>Regulatory instruments</t>
        </is>
      </c>
      <c r="J53" s="438">
        <f>'Regulatory instruments'!C6</f>
        <v/>
      </c>
      <c r="K53" s="438">
        <f>'Regulatory instruments'!E6</f>
        <v/>
      </c>
      <c r="L53" s="438">
        <f>'Regulatory instruments'!F6</f>
        <v/>
      </c>
      <c r="M53" s="438">
        <f>'Regulatory instruments'!M6</f>
        <v/>
      </c>
    </row>
    <row r="54">
      <c r="A54" s="438">
        <f>'Regulatory instruments'!A7</f>
        <v/>
      </c>
      <c r="B54" s="438">
        <f>'Regulatory instruments'!D7</f>
        <v/>
      </c>
      <c r="C54" s="438">
        <f>'Regulatory instruments'!H7</f>
        <v/>
      </c>
      <c r="D54" s="438">
        <f>'Regulatory instruments'!G7</f>
        <v/>
      </c>
      <c r="E54" s="438">
        <f>'Regulatory instruments'!V7</f>
        <v/>
      </c>
      <c r="F54" s="438">
        <f>'Regulatory instruments'!R7</f>
        <v/>
      </c>
      <c r="G54" s="438">
        <f>'Regulatory instruments'!S7</f>
        <v/>
      </c>
      <c r="H54" s="438">
        <f>'Regulatory instruments'!L7</f>
        <v/>
      </c>
      <c r="I54" s="438" t="inlineStr">
        <is>
          <t>Regulatory instruments</t>
        </is>
      </c>
      <c r="J54" s="438">
        <f>'Regulatory instruments'!C7</f>
        <v/>
      </c>
      <c r="K54" s="438">
        <f>'Regulatory instruments'!E7</f>
        <v/>
      </c>
      <c r="L54" s="438">
        <f>'Regulatory instruments'!F7</f>
        <v/>
      </c>
      <c r="M54" s="438">
        <f>'Regulatory instruments'!M7</f>
        <v/>
      </c>
    </row>
    <row r="55">
      <c r="A55" s="438">
        <f>'Regulatory instruments'!A8</f>
        <v/>
      </c>
      <c r="B55" s="438">
        <f>'Regulatory instruments'!D8</f>
        <v/>
      </c>
      <c r="C55" s="438">
        <f>'Regulatory instruments'!H8</f>
        <v/>
      </c>
      <c r="D55" s="438">
        <f>'Regulatory instruments'!G8</f>
        <v/>
      </c>
      <c r="E55" s="438">
        <f>'Regulatory instruments'!V8</f>
        <v/>
      </c>
      <c r="F55" s="438">
        <f>'Regulatory instruments'!R8</f>
        <v/>
      </c>
      <c r="G55" s="438">
        <f>'Regulatory instruments'!S8</f>
        <v/>
      </c>
      <c r="H55" s="438">
        <f>'Regulatory instruments'!L8</f>
        <v/>
      </c>
      <c r="I55" s="438" t="inlineStr">
        <is>
          <t>Regulatory instruments</t>
        </is>
      </c>
      <c r="J55" s="438">
        <f>'Regulatory instruments'!C8</f>
        <v/>
      </c>
      <c r="K55" s="438">
        <f>'Regulatory instruments'!E8</f>
        <v/>
      </c>
      <c r="L55" s="438">
        <f>'Regulatory instruments'!F8</f>
        <v/>
      </c>
      <c r="M55" s="438">
        <f>'Regulatory instruments'!M8</f>
        <v/>
      </c>
    </row>
    <row r="56">
      <c r="A56" s="438">
        <f>'Regulatory instruments'!A9</f>
        <v/>
      </c>
      <c r="B56" s="438">
        <f>'Regulatory instruments'!D9</f>
        <v/>
      </c>
      <c r="C56" s="438">
        <f>'Regulatory instruments'!H9</f>
        <v/>
      </c>
      <c r="D56" s="438">
        <f>'Regulatory instruments'!G9</f>
        <v/>
      </c>
      <c r="E56" s="438">
        <f>'Regulatory instruments'!V9</f>
        <v/>
      </c>
      <c r="F56" s="438">
        <f>'Regulatory instruments'!R9</f>
        <v/>
      </c>
      <c r="G56" s="438">
        <f>'Regulatory instruments'!S9</f>
        <v/>
      </c>
      <c r="H56" s="438">
        <f>'Regulatory instruments'!L9</f>
        <v/>
      </c>
      <c r="I56" s="438" t="inlineStr">
        <is>
          <t>Regulatory instruments</t>
        </is>
      </c>
      <c r="J56" s="438">
        <f>'Regulatory instruments'!C9</f>
        <v/>
      </c>
      <c r="K56" s="438">
        <f>'Regulatory instruments'!E9</f>
        <v/>
      </c>
      <c r="L56" s="438">
        <f>'Regulatory instruments'!F9</f>
        <v/>
      </c>
      <c r="M56" s="438">
        <f>'Regulatory instruments'!M9</f>
        <v/>
      </c>
    </row>
    <row r="57">
      <c r="A57" s="438">
        <f>'Regulatory instruments'!A10</f>
        <v/>
      </c>
      <c r="B57" s="438">
        <f>'Regulatory instruments'!D10</f>
        <v/>
      </c>
      <c r="C57" s="438">
        <f>'Regulatory instruments'!H10</f>
        <v/>
      </c>
      <c r="D57" s="438">
        <f>'Regulatory instruments'!G10</f>
        <v/>
      </c>
      <c r="E57" s="438">
        <f>'Regulatory instruments'!V10</f>
        <v/>
      </c>
      <c r="F57" s="438">
        <f>'Regulatory instruments'!R10</f>
        <v/>
      </c>
      <c r="G57" s="438">
        <f>'Regulatory instruments'!S10</f>
        <v/>
      </c>
      <c r="H57" s="438">
        <f>'Regulatory instruments'!L10</f>
        <v/>
      </c>
      <c r="I57" s="438" t="inlineStr">
        <is>
          <t>Regulatory instruments</t>
        </is>
      </c>
      <c r="J57" s="438">
        <f>'Regulatory instruments'!C10</f>
        <v/>
      </c>
      <c r="K57" s="438">
        <f>'Regulatory instruments'!E10</f>
        <v/>
      </c>
      <c r="L57" s="438">
        <f>'Regulatory instruments'!F10</f>
        <v/>
      </c>
      <c r="M57" s="438">
        <f>'Regulatory instruments'!M10</f>
        <v/>
      </c>
    </row>
    <row r="58">
      <c r="A58" s="438">
        <f>'Regulatory instruments'!A11</f>
        <v/>
      </c>
      <c r="B58" s="438">
        <f>'Regulatory instruments'!D11</f>
        <v/>
      </c>
      <c r="C58" s="438">
        <f>'Regulatory instruments'!H11</f>
        <v/>
      </c>
      <c r="D58" s="438">
        <f>'Regulatory instruments'!G11</f>
        <v/>
      </c>
      <c r="E58" s="438">
        <f>'Regulatory instruments'!V11</f>
        <v/>
      </c>
      <c r="F58" s="438">
        <f>'Regulatory instruments'!R11</f>
        <v/>
      </c>
      <c r="G58" s="438">
        <f>'Regulatory instruments'!S11</f>
        <v/>
      </c>
      <c r="H58" s="438">
        <f>'Regulatory instruments'!L11</f>
        <v/>
      </c>
      <c r="I58" s="438" t="inlineStr">
        <is>
          <t>Regulatory instruments</t>
        </is>
      </c>
      <c r="J58" s="438">
        <f>'Regulatory instruments'!C11</f>
        <v/>
      </c>
      <c r="K58" s="438">
        <f>'Regulatory instruments'!E11</f>
        <v/>
      </c>
      <c r="L58" s="438">
        <f>'Regulatory instruments'!F11</f>
        <v/>
      </c>
      <c r="M58" s="438">
        <f>'Regulatory instruments'!M11</f>
        <v/>
      </c>
    </row>
    <row r="59">
      <c r="A59" s="438">
        <f>'Regulatory instruments'!A12</f>
        <v/>
      </c>
      <c r="B59" s="438">
        <f>'Regulatory instruments'!D12</f>
        <v/>
      </c>
      <c r="C59" s="438">
        <f>'Regulatory instruments'!H12</f>
        <v/>
      </c>
      <c r="D59" s="438">
        <f>'Regulatory instruments'!G12</f>
        <v/>
      </c>
      <c r="E59" s="438">
        <f>'Regulatory instruments'!V12</f>
        <v/>
      </c>
      <c r="F59" s="438">
        <f>'Regulatory instruments'!R12</f>
        <v/>
      </c>
      <c r="G59" s="438">
        <f>'Regulatory instruments'!S12</f>
        <v/>
      </c>
      <c r="H59" s="438">
        <f>'Regulatory instruments'!L12</f>
        <v/>
      </c>
      <c r="I59" s="438" t="inlineStr">
        <is>
          <t>Regulatory instruments</t>
        </is>
      </c>
      <c r="J59" s="438">
        <f>'Regulatory instruments'!C12</f>
        <v/>
      </c>
      <c r="K59" s="438">
        <f>'Regulatory instruments'!E12</f>
        <v/>
      </c>
      <c r="L59" s="438">
        <f>'Regulatory instruments'!F12</f>
        <v/>
      </c>
      <c r="M59" s="438">
        <f>'Regulatory instruments'!M12</f>
        <v/>
      </c>
    </row>
    <row r="60">
      <c r="A60" s="438">
        <f>'Regulatory instruments'!A13</f>
        <v/>
      </c>
      <c r="B60" s="438">
        <f>'Regulatory instruments'!D13</f>
        <v/>
      </c>
      <c r="C60" s="438">
        <f>'Regulatory instruments'!H13</f>
        <v/>
      </c>
      <c r="D60" s="438">
        <f>'Regulatory instruments'!G13</f>
        <v/>
      </c>
      <c r="E60" s="438">
        <f>'Regulatory instruments'!V13</f>
        <v/>
      </c>
      <c r="F60" s="438">
        <f>'Regulatory instruments'!R13</f>
        <v/>
      </c>
      <c r="G60" s="438">
        <f>'Regulatory instruments'!S13</f>
        <v/>
      </c>
      <c r="H60" s="438">
        <f>'Regulatory instruments'!L13</f>
        <v/>
      </c>
      <c r="I60" s="438" t="inlineStr">
        <is>
          <t>Regulatory instruments</t>
        </is>
      </c>
      <c r="J60" s="438">
        <f>'Regulatory instruments'!C13</f>
        <v/>
      </c>
      <c r="K60" s="438">
        <f>'Regulatory instruments'!E13</f>
        <v/>
      </c>
      <c r="L60" s="438">
        <f>'Regulatory instruments'!F13</f>
        <v/>
      </c>
      <c r="M60" s="438">
        <f>'Regulatory instruments'!M13</f>
        <v/>
      </c>
    </row>
    <row r="61">
      <c r="A61" s="438">
        <f>'Regulatory instruments'!A14</f>
        <v/>
      </c>
      <c r="B61" s="438">
        <f>'Regulatory instruments'!D14</f>
        <v/>
      </c>
      <c r="C61" s="438">
        <f>'Regulatory instruments'!H14</f>
        <v/>
      </c>
      <c r="D61" s="438">
        <f>'Regulatory instruments'!G14</f>
        <v/>
      </c>
      <c r="E61" s="438">
        <f>'Regulatory instruments'!V14</f>
        <v/>
      </c>
      <c r="F61" s="438">
        <f>'Regulatory instruments'!R14</f>
        <v/>
      </c>
      <c r="G61" s="438">
        <f>'Regulatory instruments'!S14</f>
        <v/>
      </c>
      <c r="H61" s="438">
        <f>'Regulatory instruments'!L14</f>
        <v/>
      </c>
      <c r="I61" s="438" t="inlineStr">
        <is>
          <t>Regulatory instruments</t>
        </is>
      </c>
      <c r="J61" s="438">
        <f>'Regulatory instruments'!C14</f>
        <v/>
      </c>
      <c r="K61" s="438">
        <f>'Regulatory instruments'!E14</f>
        <v/>
      </c>
      <c r="L61" s="438">
        <f>'Regulatory instruments'!F14</f>
        <v/>
      </c>
      <c r="M61" s="438">
        <f>'Regulatory instruments'!M14</f>
        <v/>
      </c>
    </row>
    <row r="62">
      <c r="A62" s="438">
        <f>'Regulatory instruments'!A15</f>
        <v/>
      </c>
      <c r="B62" s="438">
        <f>'Regulatory instruments'!D15</f>
        <v/>
      </c>
      <c r="C62" s="438">
        <f>'Regulatory instruments'!H15</f>
        <v/>
      </c>
      <c r="D62" s="438">
        <f>'Regulatory instruments'!G15</f>
        <v/>
      </c>
      <c r="E62" s="438">
        <f>'Regulatory instruments'!V15</f>
        <v/>
      </c>
      <c r="F62" s="438">
        <f>'Regulatory instruments'!R15</f>
        <v/>
      </c>
      <c r="G62" s="438">
        <f>'Regulatory instruments'!S15</f>
        <v/>
      </c>
      <c r="H62" s="438">
        <f>'Regulatory instruments'!L15</f>
        <v/>
      </c>
      <c r="I62" s="438" t="inlineStr">
        <is>
          <t>Regulatory instruments</t>
        </is>
      </c>
      <c r="J62" s="438">
        <f>'Regulatory instruments'!C15</f>
        <v/>
      </c>
      <c r="K62" s="438">
        <f>'Regulatory instruments'!E15</f>
        <v/>
      </c>
      <c r="L62" s="438">
        <f>'Regulatory instruments'!F15</f>
        <v/>
      </c>
      <c r="M62" s="438">
        <f>'Regulatory instruments'!M15</f>
        <v/>
      </c>
    </row>
    <row r="63">
      <c r="A63" s="438">
        <f>'Regulatory instruments'!A16</f>
        <v/>
      </c>
      <c r="B63" s="438">
        <f>'Regulatory instruments'!D16</f>
        <v/>
      </c>
      <c r="C63" s="438">
        <f>'Regulatory instruments'!H16</f>
        <v/>
      </c>
      <c r="D63" s="438">
        <f>'Regulatory instruments'!G16</f>
        <v/>
      </c>
      <c r="E63" s="438">
        <f>'Regulatory instruments'!V16</f>
        <v/>
      </c>
      <c r="F63" s="438">
        <f>'Regulatory instruments'!R16</f>
        <v/>
      </c>
      <c r="G63" s="438">
        <f>'Regulatory instruments'!S16</f>
        <v/>
      </c>
      <c r="H63" s="438">
        <f>'Regulatory instruments'!L16</f>
        <v/>
      </c>
      <c r="I63" s="438" t="inlineStr">
        <is>
          <t>Regulatory instruments</t>
        </is>
      </c>
      <c r="J63" s="438">
        <f>'Regulatory instruments'!C16</f>
        <v/>
      </c>
      <c r="K63" s="438">
        <f>'Regulatory instruments'!E16</f>
        <v/>
      </c>
      <c r="L63" s="438">
        <f>'Regulatory instruments'!F16</f>
        <v/>
      </c>
      <c r="M63" s="438">
        <f>'Regulatory instruments'!M16</f>
        <v/>
      </c>
    </row>
    <row r="64">
      <c r="A64" s="438">
        <f>'Regulatory instruments'!A17</f>
        <v/>
      </c>
      <c r="B64" s="438">
        <f>'Regulatory instruments'!D17</f>
        <v/>
      </c>
      <c r="C64" s="438">
        <f>'Regulatory instruments'!H17</f>
        <v/>
      </c>
      <c r="D64" s="438">
        <f>'Regulatory instruments'!G17</f>
        <v/>
      </c>
      <c r="E64" s="438">
        <f>'Regulatory instruments'!V17</f>
        <v/>
      </c>
      <c r="F64" s="438">
        <f>'Regulatory instruments'!R17</f>
        <v/>
      </c>
      <c r="G64" s="438">
        <f>'Regulatory instruments'!S17</f>
        <v/>
      </c>
      <c r="H64" s="438">
        <f>'Regulatory instruments'!L17</f>
        <v/>
      </c>
      <c r="I64" s="438" t="inlineStr">
        <is>
          <t>Regulatory instruments</t>
        </is>
      </c>
      <c r="J64" s="438">
        <f>'Regulatory instruments'!C17</f>
        <v/>
      </c>
      <c r="K64" s="438">
        <f>'Regulatory instruments'!E17</f>
        <v/>
      </c>
      <c r="L64" s="438">
        <f>'Regulatory instruments'!F17</f>
        <v/>
      </c>
      <c r="M64" s="438">
        <f>'Regulatory instruments'!M17</f>
        <v/>
      </c>
    </row>
    <row r="65">
      <c r="A65" s="438">
        <f>'Regulatory instruments'!A18</f>
        <v/>
      </c>
      <c r="B65" s="438">
        <f>'Regulatory instruments'!D18</f>
        <v/>
      </c>
      <c r="C65" s="438">
        <f>'Regulatory instruments'!H18</f>
        <v/>
      </c>
      <c r="D65" s="438">
        <f>'Regulatory instruments'!G18</f>
        <v/>
      </c>
      <c r="E65" s="438">
        <f>'Regulatory instruments'!V18</f>
        <v/>
      </c>
      <c r="F65" s="438">
        <f>'Regulatory instruments'!R18</f>
        <v/>
      </c>
      <c r="G65" s="438">
        <f>'Regulatory instruments'!S18</f>
        <v/>
      </c>
      <c r="H65" s="438">
        <f>'Regulatory instruments'!L18</f>
        <v/>
      </c>
      <c r="I65" s="438" t="inlineStr">
        <is>
          <t>Regulatory instruments</t>
        </is>
      </c>
      <c r="J65" s="438">
        <f>'Regulatory instruments'!C18</f>
        <v/>
      </c>
      <c r="K65" s="438">
        <f>'Regulatory instruments'!E18</f>
        <v/>
      </c>
      <c r="L65" s="438">
        <f>'Regulatory instruments'!F18</f>
        <v/>
      </c>
      <c r="M65" s="438">
        <f>'Regulatory instruments'!M18</f>
        <v/>
      </c>
    </row>
    <row r="66">
      <c r="A66" s="438">
        <f>'Regulatory instruments'!A19</f>
        <v/>
      </c>
      <c r="B66" s="438">
        <f>'Regulatory instruments'!D19</f>
        <v/>
      </c>
      <c r="C66" s="438">
        <f>'Regulatory instruments'!H19</f>
        <v/>
      </c>
      <c r="D66" s="438">
        <f>'Regulatory instruments'!G19</f>
        <v/>
      </c>
      <c r="E66" s="438">
        <f>'Regulatory instruments'!V19</f>
        <v/>
      </c>
      <c r="F66" s="438">
        <f>'Regulatory instruments'!R19</f>
        <v/>
      </c>
      <c r="G66" s="438">
        <f>'Regulatory instruments'!S19</f>
        <v/>
      </c>
      <c r="H66" s="438">
        <f>'Regulatory instruments'!L19</f>
        <v/>
      </c>
      <c r="I66" s="438" t="inlineStr">
        <is>
          <t>Regulatory instruments</t>
        </is>
      </c>
      <c r="J66" s="438">
        <f>'Regulatory instruments'!C19</f>
        <v/>
      </c>
      <c r="K66" s="438">
        <f>'Regulatory instruments'!E19</f>
        <v/>
      </c>
      <c r="L66" s="438">
        <f>'Regulatory instruments'!F19</f>
        <v/>
      </c>
      <c r="M66" s="438">
        <f>'Regulatory instruments'!M19</f>
        <v/>
      </c>
    </row>
    <row r="67">
      <c r="A67" s="438">
        <f>'Regulatory instruments'!A20</f>
        <v/>
      </c>
      <c r="B67" s="438">
        <f>'Regulatory instruments'!D20</f>
        <v/>
      </c>
      <c r="C67" s="438">
        <f>'Regulatory instruments'!H20</f>
        <v/>
      </c>
      <c r="D67" s="438">
        <f>'Regulatory instruments'!G20</f>
        <v/>
      </c>
      <c r="E67" s="438">
        <f>'Regulatory instruments'!V20</f>
        <v/>
      </c>
      <c r="F67" s="438">
        <f>'Regulatory instruments'!R20</f>
        <v/>
      </c>
      <c r="G67" s="438">
        <f>'Regulatory instruments'!S20</f>
        <v/>
      </c>
      <c r="H67" s="438">
        <f>'Regulatory instruments'!L20</f>
        <v/>
      </c>
      <c r="I67" s="438" t="inlineStr">
        <is>
          <t>Regulatory instruments</t>
        </is>
      </c>
      <c r="J67" s="438">
        <f>'Regulatory instruments'!C20</f>
        <v/>
      </c>
      <c r="K67" s="438">
        <f>'Regulatory instruments'!E20</f>
        <v/>
      </c>
      <c r="L67" s="438">
        <f>'Regulatory instruments'!F20</f>
        <v/>
      </c>
      <c r="M67" s="438">
        <f>'Regulatory instruments'!M20</f>
        <v/>
      </c>
    </row>
    <row r="68">
      <c r="A68" s="438">
        <f>'Regulatory instruments'!A21</f>
        <v/>
      </c>
      <c r="B68" s="438">
        <f>'Regulatory instruments'!D21</f>
        <v/>
      </c>
      <c r="C68" s="438">
        <f>'Regulatory instruments'!H21</f>
        <v/>
      </c>
      <c r="D68" s="438">
        <f>'Regulatory instruments'!G21</f>
        <v/>
      </c>
      <c r="E68" s="438">
        <f>'Regulatory instruments'!V21</f>
        <v/>
      </c>
      <c r="F68" s="438">
        <f>'Regulatory instruments'!R21</f>
        <v/>
      </c>
      <c r="G68" s="438">
        <f>'Regulatory instruments'!S21</f>
        <v/>
      </c>
      <c r="H68" s="438">
        <f>'Regulatory instruments'!L21</f>
        <v/>
      </c>
      <c r="I68" s="438" t="inlineStr">
        <is>
          <t>Regulatory instruments</t>
        </is>
      </c>
      <c r="J68" s="438">
        <f>'Regulatory instruments'!C21</f>
        <v/>
      </c>
      <c r="K68" s="438">
        <f>'Regulatory instruments'!E21</f>
        <v/>
      </c>
      <c r="L68" s="438">
        <f>'Regulatory instruments'!F21</f>
        <v/>
      </c>
      <c r="M68" s="438">
        <f>'Regulatory instruments'!M21</f>
        <v/>
      </c>
    </row>
    <row r="69">
      <c r="A69" s="438">
        <f>'Regulatory instruments'!A22</f>
        <v/>
      </c>
      <c r="B69" s="438">
        <f>'Regulatory instruments'!D22</f>
        <v/>
      </c>
      <c r="C69" s="438">
        <f>'Regulatory instruments'!H22</f>
        <v/>
      </c>
      <c r="D69" s="438">
        <f>'Regulatory instruments'!G22</f>
        <v/>
      </c>
      <c r="E69" s="438">
        <f>'Regulatory instruments'!V22</f>
        <v/>
      </c>
      <c r="F69" s="438">
        <f>'Regulatory instruments'!R22</f>
        <v/>
      </c>
      <c r="G69" s="438">
        <f>'Regulatory instruments'!S22</f>
        <v/>
      </c>
      <c r="H69" s="438">
        <f>'Regulatory instruments'!L22</f>
        <v/>
      </c>
      <c r="I69" s="438" t="inlineStr">
        <is>
          <t>Regulatory instruments</t>
        </is>
      </c>
      <c r="J69" s="438">
        <f>'Regulatory instruments'!C22</f>
        <v/>
      </c>
      <c r="K69" s="438">
        <f>'Regulatory instruments'!E22</f>
        <v/>
      </c>
      <c r="L69" s="438">
        <f>'Regulatory instruments'!F22</f>
        <v/>
      </c>
      <c r="M69" s="438">
        <f>'Regulatory instruments'!M22</f>
        <v/>
      </c>
    </row>
    <row r="70">
      <c r="A70" s="438">
        <f>'Regulatory instruments'!A23</f>
        <v/>
      </c>
      <c r="B70" s="438">
        <f>'Regulatory instruments'!D23</f>
        <v/>
      </c>
      <c r="C70" s="438">
        <f>'Regulatory instruments'!H23</f>
        <v/>
      </c>
      <c r="D70" s="438">
        <f>'Regulatory instruments'!G23</f>
        <v/>
      </c>
      <c r="E70" s="438">
        <f>'Regulatory instruments'!V23</f>
        <v/>
      </c>
      <c r="F70" s="438">
        <f>'Regulatory instruments'!R23</f>
        <v/>
      </c>
      <c r="G70" s="438">
        <f>'Regulatory instruments'!S23</f>
        <v/>
      </c>
      <c r="H70" s="438">
        <f>'Regulatory instruments'!L23</f>
        <v/>
      </c>
      <c r="I70" s="438" t="inlineStr">
        <is>
          <t>Regulatory instruments</t>
        </is>
      </c>
      <c r="J70" s="438">
        <f>'Regulatory instruments'!C23</f>
        <v/>
      </c>
      <c r="K70" s="438">
        <f>'Regulatory instruments'!E23</f>
        <v/>
      </c>
      <c r="L70" s="438">
        <f>'Regulatory instruments'!F23</f>
        <v/>
      </c>
      <c r="M70" s="438">
        <f>'Regulatory instruments'!M23</f>
        <v/>
      </c>
    </row>
    <row r="71">
      <c r="A71" s="438">
        <f>'Regulatory instruments'!A24</f>
        <v/>
      </c>
      <c r="B71" s="438">
        <f>'Regulatory instruments'!D24</f>
        <v/>
      </c>
      <c r="C71" s="438">
        <f>'Regulatory instruments'!H24</f>
        <v/>
      </c>
      <c r="D71" s="438">
        <f>'Regulatory instruments'!G24</f>
        <v/>
      </c>
      <c r="E71" s="438">
        <f>'Regulatory instruments'!V24</f>
        <v/>
      </c>
      <c r="F71" s="438">
        <f>'Regulatory instruments'!R24</f>
        <v/>
      </c>
      <c r="G71" s="438">
        <f>'Regulatory instruments'!S24</f>
        <v/>
      </c>
      <c r="H71" s="438">
        <f>'Regulatory instruments'!L24</f>
        <v/>
      </c>
      <c r="I71" s="438" t="inlineStr">
        <is>
          <t>Regulatory instruments</t>
        </is>
      </c>
      <c r="J71" s="438">
        <f>'Regulatory instruments'!C24</f>
        <v/>
      </c>
      <c r="K71" s="438">
        <f>'Regulatory instruments'!E24</f>
        <v/>
      </c>
      <c r="L71" s="438">
        <f>'Regulatory instruments'!F24</f>
        <v/>
      </c>
      <c r="M71" s="438">
        <f>'Regulatory instruments'!M24</f>
        <v/>
      </c>
    </row>
    <row r="72">
      <c r="A72" s="438">
        <f>'Regulatory instruments'!A25</f>
        <v/>
      </c>
      <c r="B72" s="438">
        <f>'Regulatory instruments'!D25</f>
        <v/>
      </c>
      <c r="C72" s="438">
        <f>'Regulatory instruments'!H25</f>
        <v/>
      </c>
      <c r="D72" s="438">
        <f>'Regulatory instruments'!G25</f>
        <v/>
      </c>
      <c r="E72" s="438">
        <f>'Regulatory instruments'!V25</f>
        <v/>
      </c>
      <c r="F72" s="438">
        <f>'Regulatory instruments'!R25</f>
        <v/>
      </c>
      <c r="G72" s="438">
        <f>'Regulatory instruments'!S25</f>
        <v/>
      </c>
      <c r="H72" s="438">
        <f>'Regulatory instruments'!L25</f>
        <v/>
      </c>
      <c r="I72" s="438" t="inlineStr">
        <is>
          <t>Regulatory instruments</t>
        </is>
      </c>
      <c r="J72" s="438">
        <f>'Regulatory instruments'!C25</f>
        <v/>
      </c>
      <c r="K72" s="438">
        <f>'Regulatory instruments'!E25</f>
        <v/>
      </c>
      <c r="L72" s="438">
        <f>'Regulatory instruments'!F25</f>
        <v/>
      </c>
      <c r="M72" s="438">
        <f>'Regulatory instruments'!M25</f>
        <v/>
      </c>
    </row>
    <row r="73">
      <c r="A73" s="438">
        <f>'Regulatory instruments'!A26</f>
        <v/>
      </c>
      <c r="B73" s="438">
        <f>'Regulatory instruments'!D26</f>
        <v/>
      </c>
      <c r="C73" s="438">
        <f>'Regulatory instruments'!H26</f>
        <v/>
      </c>
      <c r="D73" s="438">
        <f>'Regulatory instruments'!G26</f>
        <v/>
      </c>
      <c r="E73" s="438">
        <f>'Regulatory instruments'!V26</f>
        <v/>
      </c>
      <c r="F73" s="438">
        <f>'Regulatory instruments'!R26</f>
        <v/>
      </c>
      <c r="G73" s="438">
        <f>'Regulatory instruments'!S26</f>
        <v/>
      </c>
      <c r="H73" s="438">
        <f>'Regulatory instruments'!L26</f>
        <v/>
      </c>
      <c r="I73" s="438" t="inlineStr">
        <is>
          <t>Regulatory instruments</t>
        </is>
      </c>
      <c r="J73" s="438">
        <f>'Regulatory instruments'!C26</f>
        <v/>
      </c>
      <c r="K73" s="438">
        <f>'Regulatory instruments'!E26</f>
        <v/>
      </c>
      <c r="L73" s="438">
        <f>'Regulatory instruments'!F26</f>
        <v/>
      </c>
      <c r="M73" s="438">
        <f>'Regulatory instruments'!M26</f>
        <v/>
      </c>
    </row>
    <row r="74">
      <c r="A74" s="438">
        <f>'Regulatory instruments'!A27</f>
        <v/>
      </c>
      <c r="B74" s="438">
        <f>'Regulatory instruments'!D27</f>
        <v/>
      </c>
      <c r="C74" s="438">
        <f>'Regulatory instruments'!H27</f>
        <v/>
      </c>
      <c r="D74" s="438">
        <f>'Regulatory instruments'!G27</f>
        <v/>
      </c>
      <c r="E74" s="438">
        <f>'Regulatory instruments'!V27</f>
        <v/>
      </c>
      <c r="F74" s="438">
        <f>'Regulatory instruments'!R27</f>
        <v/>
      </c>
      <c r="G74" s="438">
        <f>'Regulatory instruments'!S27</f>
        <v/>
      </c>
      <c r="H74" s="438">
        <f>'Regulatory instruments'!L27</f>
        <v/>
      </c>
      <c r="I74" s="438" t="inlineStr">
        <is>
          <t>Regulatory instruments</t>
        </is>
      </c>
      <c r="J74" s="438">
        <f>'Regulatory instruments'!C27</f>
        <v/>
      </c>
      <c r="K74" s="438">
        <f>'Regulatory instruments'!E27</f>
        <v/>
      </c>
      <c r="L74" s="438">
        <f>'Regulatory instruments'!F27</f>
        <v/>
      </c>
      <c r="M74" s="438">
        <f>'Regulatory instruments'!M27</f>
        <v/>
      </c>
    </row>
    <row r="75">
      <c r="A75" s="438">
        <f>'Regulatory instruments'!A28</f>
        <v/>
      </c>
      <c r="B75" s="438">
        <f>'Regulatory instruments'!D28</f>
        <v/>
      </c>
      <c r="C75" s="438">
        <f>'Regulatory instruments'!H28</f>
        <v/>
      </c>
      <c r="D75" s="438">
        <f>'Regulatory instruments'!G28</f>
        <v/>
      </c>
      <c r="E75" s="438">
        <f>'Regulatory instruments'!V28</f>
        <v/>
      </c>
      <c r="F75" s="438">
        <f>'Regulatory instruments'!R28</f>
        <v/>
      </c>
      <c r="G75" s="438">
        <f>'Regulatory instruments'!S28</f>
        <v/>
      </c>
      <c r="H75" s="438">
        <f>'Regulatory instruments'!L28</f>
        <v/>
      </c>
      <c r="I75" s="438" t="inlineStr">
        <is>
          <t>Regulatory instruments</t>
        </is>
      </c>
      <c r="J75" s="438">
        <f>'Regulatory instruments'!C28</f>
        <v/>
      </c>
      <c r="K75" s="438">
        <f>'Regulatory instruments'!E28</f>
        <v/>
      </c>
      <c r="L75" s="438">
        <f>'Regulatory instruments'!F28</f>
        <v/>
      </c>
      <c r="M75" s="438">
        <f>'Regulatory instruments'!M28</f>
        <v/>
      </c>
    </row>
    <row r="76">
      <c r="A76" s="438">
        <f>'Regulatory instruments'!A29</f>
        <v/>
      </c>
      <c r="B76" s="438">
        <f>'Regulatory instruments'!D29</f>
        <v/>
      </c>
      <c r="C76" s="438">
        <f>'Regulatory instruments'!H29</f>
        <v/>
      </c>
      <c r="D76" s="438">
        <f>'Regulatory instruments'!G29</f>
        <v/>
      </c>
      <c r="E76" s="438">
        <f>'Regulatory instruments'!V29</f>
        <v/>
      </c>
      <c r="F76" s="438">
        <f>'Regulatory instruments'!R29</f>
        <v/>
      </c>
      <c r="G76" s="438">
        <f>'Regulatory instruments'!S29</f>
        <v/>
      </c>
      <c r="H76" s="438">
        <f>'Regulatory instruments'!L29</f>
        <v/>
      </c>
      <c r="I76" s="438" t="inlineStr">
        <is>
          <t>Regulatory instruments</t>
        </is>
      </c>
      <c r="J76" s="438">
        <f>'Regulatory instruments'!C29</f>
        <v/>
      </c>
      <c r="K76" s="438">
        <f>'Regulatory instruments'!E29</f>
        <v/>
      </c>
      <c r="L76" s="438">
        <f>'Regulatory instruments'!F29</f>
        <v/>
      </c>
      <c r="M76" s="438">
        <f>'Regulatory instruments'!M29</f>
        <v/>
      </c>
    </row>
    <row r="77">
      <c r="A77" s="438">
        <f>'Regulatory instruments'!A30</f>
        <v/>
      </c>
      <c r="B77" s="438">
        <f>'Regulatory instruments'!D30</f>
        <v/>
      </c>
      <c r="C77" s="438">
        <f>'Regulatory instruments'!H30</f>
        <v/>
      </c>
      <c r="D77" s="438">
        <f>'Regulatory instruments'!G30</f>
        <v/>
      </c>
      <c r="E77" s="438">
        <f>'Regulatory instruments'!V30</f>
        <v/>
      </c>
      <c r="F77" s="438">
        <f>'Regulatory instruments'!R30</f>
        <v/>
      </c>
      <c r="G77" s="438">
        <f>'Regulatory instruments'!S30</f>
        <v/>
      </c>
      <c r="H77" s="438">
        <f>'Regulatory instruments'!L30</f>
        <v/>
      </c>
      <c r="I77" s="438" t="inlineStr">
        <is>
          <t>Regulatory instruments</t>
        </is>
      </c>
      <c r="J77" s="438">
        <f>'Regulatory instruments'!C30</f>
        <v/>
      </c>
      <c r="K77" s="438">
        <f>'Regulatory instruments'!E30</f>
        <v/>
      </c>
      <c r="L77" s="438">
        <f>'Regulatory instruments'!F30</f>
        <v/>
      </c>
      <c r="M77" s="438">
        <f>'Regulatory instruments'!M30</f>
        <v/>
      </c>
    </row>
    <row r="78">
      <c r="A78" s="438">
        <f>'Regulatory instruments'!A31</f>
        <v/>
      </c>
      <c r="B78" s="438">
        <f>'Regulatory instruments'!D31</f>
        <v/>
      </c>
      <c r="C78" s="438">
        <f>'Regulatory instruments'!H31</f>
        <v/>
      </c>
      <c r="D78" s="438">
        <f>'Regulatory instruments'!G31</f>
        <v/>
      </c>
      <c r="E78" s="438">
        <f>'Regulatory instruments'!V31</f>
        <v/>
      </c>
      <c r="F78" s="438">
        <f>'Regulatory instruments'!R31</f>
        <v/>
      </c>
      <c r="G78" s="438">
        <f>'Regulatory instruments'!S31</f>
        <v/>
      </c>
      <c r="H78" s="438">
        <f>'Regulatory instruments'!L31</f>
        <v/>
      </c>
      <c r="I78" s="438" t="inlineStr">
        <is>
          <t>Regulatory instruments</t>
        </is>
      </c>
      <c r="J78" s="438">
        <f>'Regulatory instruments'!C31</f>
        <v/>
      </c>
      <c r="K78" s="438">
        <f>'Regulatory instruments'!E31</f>
        <v/>
      </c>
      <c r="L78" s="438">
        <f>'Regulatory instruments'!F31</f>
        <v/>
      </c>
      <c r="M78" s="438">
        <f>'Regulatory instruments'!M31</f>
        <v/>
      </c>
    </row>
    <row r="79">
      <c r="A79" s="438">
        <f>'Regulatory instruments'!A32</f>
        <v/>
      </c>
      <c r="B79" s="438">
        <f>'Regulatory instruments'!D32</f>
        <v/>
      </c>
      <c r="C79" s="438">
        <f>'Regulatory instruments'!H32</f>
        <v/>
      </c>
      <c r="D79" s="438">
        <f>'Regulatory instruments'!G32</f>
        <v/>
      </c>
      <c r="E79" s="438">
        <f>'Regulatory instruments'!V32</f>
        <v/>
      </c>
      <c r="F79" s="438">
        <f>'Regulatory instruments'!R32</f>
        <v/>
      </c>
      <c r="G79" s="438">
        <f>'Regulatory instruments'!S32</f>
        <v/>
      </c>
      <c r="H79" s="438">
        <f>'Regulatory instruments'!L32</f>
        <v/>
      </c>
      <c r="I79" s="438" t="inlineStr">
        <is>
          <t>Regulatory instruments</t>
        </is>
      </c>
      <c r="J79" s="438">
        <f>'Regulatory instruments'!C32</f>
        <v/>
      </c>
      <c r="K79" s="438">
        <f>'Regulatory instruments'!E32</f>
        <v/>
      </c>
      <c r="L79" s="438">
        <f>'Regulatory instruments'!F32</f>
        <v/>
      </c>
      <c r="M79" s="438">
        <f>'Regulatory instruments'!M32</f>
        <v/>
      </c>
    </row>
    <row r="80">
      <c r="A80" s="438">
        <f>'Regulatory instruments'!A33</f>
        <v/>
      </c>
      <c r="B80" s="438">
        <f>'Regulatory instruments'!D33</f>
        <v/>
      </c>
      <c r="C80" s="438">
        <f>'Regulatory instruments'!H33</f>
        <v/>
      </c>
      <c r="D80" s="438">
        <f>'Regulatory instruments'!G33</f>
        <v/>
      </c>
      <c r="E80" s="438">
        <f>'Regulatory instruments'!V33</f>
        <v/>
      </c>
      <c r="F80" s="438">
        <f>'Regulatory instruments'!R33</f>
        <v/>
      </c>
      <c r="G80" s="438">
        <f>'Regulatory instruments'!S33</f>
        <v/>
      </c>
      <c r="H80" s="438">
        <f>'Regulatory instruments'!L33</f>
        <v/>
      </c>
      <c r="I80" s="438" t="inlineStr">
        <is>
          <t>Regulatory instruments</t>
        </is>
      </c>
      <c r="J80" s="438">
        <f>'Regulatory instruments'!C33</f>
        <v/>
      </c>
      <c r="K80" s="438">
        <f>'Regulatory instruments'!E33</f>
        <v/>
      </c>
      <c r="L80" s="438">
        <f>'Regulatory instruments'!F33</f>
        <v/>
      </c>
      <c r="M80" s="438">
        <f>'Regulatory instruments'!M33</f>
        <v/>
      </c>
    </row>
    <row r="81">
      <c r="A81" s="438">
        <f>'Regulatory instruments'!A34</f>
        <v/>
      </c>
      <c r="B81" s="438">
        <f>'Regulatory instruments'!D34</f>
        <v/>
      </c>
      <c r="C81" s="438">
        <f>'Regulatory instruments'!H34</f>
        <v/>
      </c>
      <c r="D81" s="438">
        <f>'Regulatory instruments'!G34</f>
        <v/>
      </c>
      <c r="E81" s="438">
        <f>'Regulatory instruments'!V34</f>
        <v/>
      </c>
      <c r="F81" s="438">
        <f>'Regulatory instruments'!R34</f>
        <v/>
      </c>
      <c r="G81" s="438">
        <f>'Regulatory instruments'!S34</f>
        <v/>
      </c>
      <c r="H81" s="438">
        <f>'Regulatory instruments'!L34</f>
        <v/>
      </c>
      <c r="I81" s="438" t="inlineStr">
        <is>
          <t>Regulatory instruments</t>
        </is>
      </c>
      <c r="J81" s="438">
        <f>'Regulatory instruments'!C34</f>
        <v/>
      </c>
      <c r="K81" s="438">
        <f>'Regulatory instruments'!E34</f>
        <v/>
      </c>
      <c r="L81" s="438">
        <f>'Regulatory instruments'!F34</f>
        <v/>
      </c>
      <c r="M81" s="438">
        <f>'Regulatory instruments'!M34</f>
        <v/>
      </c>
    </row>
    <row r="82">
      <c r="A82" s="438">
        <f>'Regulatory instruments'!A35</f>
        <v/>
      </c>
      <c r="B82" s="438">
        <f>'Regulatory instruments'!D35</f>
        <v/>
      </c>
      <c r="C82" s="438">
        <f>'Regulatory instruments'!H35</f>
        <v/>
      </c>
      <c r="D82" s="438">
        <f>'Regulatory instruments'!G35</f>
        <v/>
      </c>
      <c r="E82" s="438">
        <f>'Regulatory instruments'!V35</f>
        <v/>
      </c>
      <c r="F82" s="438">
        <f>'Regulatory instruments'!R35</f>
        <v/>
      </c>
      <c r="G82" s="438">
        <f>'Regulatory instruments'!S35</f>
        <v/>
      </c>
      <c r="H82" s="438">
        <f>'Regulatory instruments'!L35</f>
        <v/>
      </c>
      <c r="I82" s="438" t="inlineStr">
        <is>
          <t>Regulatory instruments</t>
        </is>
      </c>
      <c r="J82" s="438">
        <f>'Regulatory instruments'!C35</f>
        <v/>
      </c>
      <c r="K82" s="438">
        <f>'Regulatory instruments'!E35</f>
        <v/>
      </c>
      <c r="L82" s="438">
        <f>'Regulatory instruments'!F35</f>
        <v/>
      </c>
      <c r="M82" s="438">
        <f>'Regulatory instruments'!M35</f>
        <v/>
      </c>
    </row>
    <row r="83">
      <c r="A83" s="438">
        <f>'Regulatory instruments'!A36</f>
        <v/>
      </c>
      <c r="B83" s="438">
        <f>'Regulatory instruments'!D36</f>
        <v/>
      </c>
      <c r="C83" s="438">
        <f>'Regulatory instruments'!H36</f>
        <v/>
      </c>
      <c r="D83" s="438">
        <f>'Regulatory instruments'!G36</f>
        <v/>
      </c>
      <c r="E83" s="438">
        <f>'Regulatory instruments'!V36</f>
        <v/>
      </c>
      <c r="F83" s="438">
        <f>'Regulatory instruments'!R36</f>
        <v/>
      </c>
      <c r="G83" s="438">
        <f>'Regulatory instruments'!S36</f>
        <v/>
      </c>
      <c r="H83" s="438">
        <f>'Regulatory instruments'!L36</f>
        <v/>
      </c>
      <c r="I83" s="438" t="inlineStr">
        <is>
          <t>Regulatory instruments</t>
        </is>
      </c>
      <c r="J83" s="438">
        <f>'Regulatory instruments'!C36</f>
        <v/>
      </c>
      <c r="K83" s="438">
        <f>'Regulatory instruments'!E36</f>
        <v/>
      </c>
      <c r="L83" s="438">
        <f>'Regulatory instruments'!F36</f>
        <v/>
      </c>
      <c r="M83" s="438">
        <f>'Regulatory instruments'!M36</f>
        <v/>
      </c>
    </row>
    <row r="84">
      <c r="A84" s="438">
        <f>'Regulatory instruments'!A37</f>
        <v/>
      </c>
      <c r="B84" s="438">
        <f>'Regulatory instruments'!D37</f>
        <v/>
      </c>
      <c r="C84" s="438">
        <f>'Regulatory instruments'!H37</f>
        <v/>
      </c>
      <c r="D84" s="438">
        <f>'Regulatory instruments'!G37</f>
        <v/>
      </c>
      <c r="E84" s="438">
        <f>'Regulatory instruments'!V37</f>
        <v/>
      </c>
      <c r="F84" s="438">
        <f>'Regulatory instruments'!R37</f>
        <v/>
      </c>
      <c r="G84" s="438">
        <f>'Regulatory instruments'!S37</f>
        <v/>
      </c>
      <c r="H84" s="438">
        <f>'Regulatory instruments'!L37</f>
        <v/>
      </c>
      <c r="I84" s="438" t="inlineStr">
        <is>
          <t>Regulatory instruments</t>
        </is>
      </c>
      <c r="J84" s="438">
        <f>'Regulatory instruments'!C37</f>
        <v/>
      </c>
      <c r="K84" s="438">
        <f>'Regulatory instruments'!E37</f>
        <v/>
      </c>
      <c r="L84" s="438">
        <f>'Regulatory instruments'!F37</f>
        <v/>
      </c>
      <c r="M84" s="438">
        <f>'Regulatory instruments'!M37</f>
        <v/>
      </c>
    </row>
    <row r="85">
      <c r="A85" s="438">
        <f>'Regulatory instruments'!A38</f>
        <v/>
      </c>
      <c r="B85" s="438">
        <f>'Regulatory instruments'!D38</f>
        <v/>
      </c>
      <c r="C85" s="438">
        <f>'Regulatory instruments'!H38</f>
        <v/>
      </c>
      <c r="D85" s="438">
        <f>'Regulatory instruments'!G38</f>
        <v/>
      </c>
      <c r="E85" s="438">
        <f>'Regulatory instruments'!V38</f>
        <v/>
      </c>
      <c r="F85" s="438">
        <f>'Regulatory instruments'!R38</f>
        <v/>
      </c>
      <c r="G85" s="438">
        <f>'Regulatory instruments'!S38</f>
        <v/>
      </c>
      <c r="H85" s="438">
        <f>'Regulatory instruments'!L38</f>
        <v/>
      </c>
      <c r="I85" s="438" t="inlineStr">
        <is>
          <t>Regulatory instruments</t>
        </is>
      </c>
      <c r="J85" s="438">
        <f>'Regulatory instruments'!C38</f>
        <v/>
      </c>
      <c r="K85" s="438">
        <f>'Regulatory instruments'!E38</f>
        <v/>
      </c>
      <c r="L85" s="438">
        <f>'Regulatory instruments'!F38</f>
        <v/>
      </c>
      <c r="M85" s="438">
        <f>'Regulatory instruments'!M38</f>
        <v/>
      </c>
    </row>
    <row r="86">
      <c r="A86" s="438">
        <f>'Regulatory instruments'!A39</f>
        <v/>
      </c>
      <c r="B86" s="438">
        <f>'Regulatory instruments'!D39</f>
        <v/>
      </c>
      <c r="C86" s="438">
        <f>'Regulatory instruments'!H39</f>
        <v/>
      </c>
      <c r="D86" s="438">
        <f>'Regulatory instruments'!G39</f>
        <v/>
      </c>
      <c r="E86" s="438">
        <f>'Regulatory instruments'!V39</f>
        <v/>
      </c>
      <c r="F86" s="438">
        <f>'Regulatory instruments'!R39</f>
        <v/>
      </c>
      <c r="G86" s="438">
        <f>'Regulatory instruments'!S39</f>
        <v/>
      </c>
      <c r="H86" s="438">
        <f>'Regulatory instruments'!L39</f>
        <v/>
      </c>
      <c r="I86" s="438" t="inlineStr">
        <is>
          <t>Regulatory instruments</t>
        </is>
      </c>
      <c r="J86" s="438">
        <f>'Regulatory instruments'!C39</f>
        <v/>
      </c>
      <c r="K86" s="438">
        <f>'Regulatory instruments'!E39</f>
        <v/>
      </c>
      <c r="L86" s="438">
        <f>'Regulatory instruments'!F39</f>
        <v/>
      </c>
      <c r="M86" s="438">
        <f>'Regulatory instruments'!M39</f>
        <v/>
      </c>
    </row>
    <row r="87">
      <c r="A87" s="438">
        <f>'Regulatory instruments'!A40</f>
        <v/>
      </c>
      <c r="B87" s="438">
        <f>'Regulatory instruments'!D40</f>
        <v/>
      </c>
      <c r="C87" s="438">
        <f>'Regulatory instruments'!H40</f>
        <v/>
      </c>
      <c r="D87" s="438">
        <f>'Regulatory instruments'!G40</f>
        <v/>
      </c>
      <c r="E87" s="438">
        <f>'Regulatory instruments'!V40</f>
        <v/>
      </c>
      <c r="F87" s="438">
        <f>'Regulatory instruments'!R40</f>
        <v/>
      </c>
      <c r="G87" s="438">
        <f>'Regulatory instruments'!S40</f>
        <v/>
      </c>
      <c r="H87" s="438">
        <f>'Regulatory instruments'!L40</f>
        <v/>
      </c>
      <c r="I87" s="438" t="inlineStr">
        <is>
          <t>Regulatory instruments</t>
        </is>
      </c>
      <c r="J87" s="438">
        <f>'Regulatory instruments'!C40</f>
        <v/>
      </c>
      <c r="K87" s="438">
        <f>'Regulatory instruments'!E40</f>
        <v/>
      </c>
      <c r="L87" s="438">
        <f>'Regulatory instruments'!F40</f>
        <v/>
      </c>
      <c r="M87" s="438">
        <f>'Regulatory instruments'!M40</f>
        <v/>
      </c>
    </row>
    <row r="88">
      <c r="A88" s="438">
        <f>'Regulatory instruments'!A41</f>
        <v/>
      </c>
      <c r="B88" s="438">
        <f>'Regulatory instruments'!D41</f>
        <v/>
      </c>
      <c r="C88" s="438">
        <f>'Regulatory instruments'!H41</f>
        <v/>
      </c>
      <c r="D88" s="438">
        <f>'Regulatory instruments'!G41</f>
        <v/>
      </c>
      <c r="E88" s="438">
        <f>'Regulatory instruments'!V41</f>
        <v/>
      </c>
      <c r="F88" s="438">
        <f>'Regulatory instruments'!R41</f>
        <v/>
      </c>
      <c r="G88" s="438">
        <f>'Regulatory instruments'!S41</f>
        <v/>
      </c>
      <c r="H88" s="438">
        <f>'Regulatory instruments'!L41</f>
        <v/>
      </c>
      <c r="I88" s="438" t="inlineStr">
        <is>
          <t>Regulatory instruments</t>
        </is>
      </c>
      <c r="J88" s="438">
        <f>'Regulatory instruments'!C41</f>
        <v/>
      </c>
      <c r="K88" s="438">
        <f>'Regulatory instruments'!E41</f>
        <v/>
      </c>
      <c r="L88" s="438">
        <f>'Regulatory instruments'!F41</f>
        <v/>
      </c>
      <c r="M88" s="438">
        <f>'Regulatory instruments'!M41</f>
        <v/>
      </c>
    </row>
    <row r="89">
      <c r="A89" s="438">
        <f>'Regulatory instruments'!A42</f>
        <v/>
      </c>
      <c r="B89" s="438">
        <f>'Regulatory instruments'!D42</f>
        <v/>
      </c>
      <c r="C89" s="438">
        <f>'Regulatory instruments'!H42</f>
        <v/>
      </c>
      <c r="D89" s="438">
        <f>'Regulatory instruments'!G42</f>
        <v/>
      </c>
      <c r="E89" s="438">
        <f>'Regulatory instruments'!V42</f>
        <v/>
      </c>
      <c r="F89" s="438">
        <f>'Regulatory instruments'!R42</f>
        <v/>
      </c>
      <c r="G89" s="438">
        <f>'Regulatory instruments'!S42</f>
        <v/>
      </c>
      <c r="H89" s="438">
        <f>'Regulatory instruments'!L42</f>
        <v/>
      </c>
      <c r="I89" s="438" t="inlineStr">
        <is>
          <t>Regulatory instruments</t>
        </is>
      </c>
      <c r="J89" s="438">
        <f>'Regulatory instruments'!C42</f>
        <v/>
      </c>
      <c r="K89" s="438">
        <f>'Regulatory instruments'!E42</f>
        <v/>
      </c>
      <c r="L89" s="438">
        <f>'Regulatory instruments'!F42</f>
        <v/>
      </c>
      <c r="M89" s="438">
        <f>'Regulatory instruments'!M42</f>
        <v/>
      </c>
    </row>
    <row r="90">
      <c r="A90" s="438">
        <f>'Regulatory instruments'!A43</f>
        <v/>
      </c>
      <c r="B90" s="438">
        <f>'Regulatory instruments'!D43</f>
        <v/>
      </c>
      <c r="C90" s="438">
        <f>'Regulatory instruments'!H43</f>
        <v/>
      </c>
      <c r="D90" s="438">
        <f>'Regulatory instruments'!G43</f>
        <v/>
      </c>
      <c r="E90" s="438">
        <f>'Regulatory instruments'!V43</f>
        <v/>
      </c>
      <c r="F90" s="438">
        <f>'Regulatory instruments'!R43</f>
        <v/>
      </c>
      <c r="G90" s="438">
        <f>'Regulatory instruments'!S43</f>
        <v/>
      </c>
      <c r="H90" s="438">
        <f>'Regulatory instruments'!L43</f>
        <v/>
      </c>
      <c r="I90" s="438" t="inlineStr">
        <is>
          <t>Regulatory instruments</t>
        </is>
      </c>
      <c r="J90" s="438">
        <f>'Regulatory instruments'!C43</f>
        <v/>
      </c>
      <c r="K90" s="438">
        <f>'Regulatory instruments'!E43</f>
        <v/>
      </c>
      <c r="L90" s="438">
        <f>'Regulatory instruments'!F43</f>
        <v/>
      </c>
      <c r="M90" s="438">
        <f>'Regulatory instruments'!M43</f>
        <v/>
      </c>
    </row>
    <row r="91">
      <c r="A91" s="438">
        <f>'Regulatory instruments'!A44</f>
        <v/>
      </c>
      <c r="B91" s="438">
        <f>'Regulatory instruments'!D44</f>
        <v/>
      </c>
      <c r="C91" s="438">
        <f>'Regulatory instruments'!H44</f>
        <v/>
      </c>
      <c r="D91" s="438">
        <f>'Regulatory instruments'!G44</f>
        <v/>
      </c>
      <c r="E91" s="438">
        <f>'Regulatory instruments'!V44</f>
        <v/>
      </c>
      <c r="F91" s="438">
        <f>'Regulatory instruments'!R44</f>
        <v/>
      </c>
      <c r="G91" s="438">
        <f>'Regulatory instruments'!S44</f>
        <v/>
      </c>
      <c r="H91" s="438">
        <f>'Regulatory instruments'!L44</f>
        <v/>
      </c>
      <c r="I91" s="438" t="inlineStr">
        <is>
          <t>Regulatory instruments</t>
        </is>
      </c>
      <c r="J91" s="438">
        <f>'Regulatory instruments'!C44</f>
        <v/>
      </c>
      <c r="K91" s="438">
        <f>'Regulatory instruments'!E44</f>
        <v/>
      </c>
      <c r="L91" s="438">
        <f>'Regulatory instruments'!F44</f>
        <v/>
      </c>
      <c r="M91" s="438">
        <f>'Regulatory instruments'!M44</f>
        <v/>
      </c>
    </row>
    <row r="92">
      <c r="A92" s="438">
        <f>'Regulatory instruments'!A45</f>
        <v/>
      </c>
      <c r="B92" s="438">
        <f>'Regulatory instruments'!D45</f>
        <v/>
      </c>
      <c r="C92" s="438">
        <f>'Regulatory instruments'!H45</f>
        <v/>
      </c>
      <c r="D92" s="438">
        <f>'Regulatory instruments'!G45</f>
        <v/>
      </c>
      <c r="E92" s="438">
        <f>'Regulatory instruments'!V45</f>
        <v/>
      </c>
      <c r="F92" s="438">
        <f>'Regulatory instruments'!R45</f>
        <v/>
      </c>
      <c r="G92" s="438">
        <f>'Regulatory instruments'!S45</f>
        <v/>
      </c>
      <c r="H92" s="438">
        <f>'Regulatory instruments'!L45</f>
        <v/>
      </c>
      <c r="I92" s="438" t="inlineStr">
        <is>
          <t>Regulatory instruments</t>
        </is>
      </c>
      <c r="J92" s="438">
        <f>'Regulatory instruments'!C45</f>
        <v/>
      </c>
      <c r="K92" s="438">
        <f>'Regulatory instruments'!E45</f>
        <v/>
      </c>
      <c r="L92" s="438">
        <f>'Regulatory instruments'!F45</f>
        <v/>
      </c>
      <c r="M92" s="438">
        <f>'Regulatory instruments'!M45</f>
        <v/>
      </c>
    </row>
    <row r="93">
      <c r="A93" s="438">
        <f>'Regulatory instruments'!A46</f>
        <v/>
      </c>
      <c r="B93" s="438">
        <f>'Regulatory instruments'!D46</f>
        <v/>
      </c>
      <c r="C93" s="438">
        <f>'Regulatory instruments'!H46</f>
        <v/>
      </c>
      <c r="D93" s="438">
        <f>'Regulatory instruments'!G46</f>
        <v/>
      </c>
      <c r="E93" s="438">
        <f>'Regulatory instruments'!V46</f>
        <v/>
      </c>
      <c r="F93" s="438">
        <f>'Regulatory instruments'!R46</f>
        <v/>
      </c>
      <c r="G93" s="438">
        <f>'Regulatory instruments'!S46</f>
        <v/>
      </c>
      <c r="H93" s="438">
        <f>'Regulatory instruments'!L46</f>
        <v/>
      </c>
      <c r="I93" s="438" t="inlineStr">
        <is>
          <t>Regulatory instruments</t>
        </is>
      </c>
      <c r="J93" s="438">
        <f>'Regulatory instruments'!C46</f>
        <v/>
      </c>
      <c r="K93" s="438">
        <f>'Regulatory instruments'!E46</f>
        <v/>
      </c>
      <c r="L93" s="438">
        <f>'Regulatory instruments'!F46</f>
        <v/>
      </c>
      <c r="M93" s="438">
        <f>'Regulatory instruments'!M46</f>
        <v/>
      </c>
    </row>
    <row r="94">
      <c r="A94" s="438">
        <f>'Regulatory instruments'!A47</f>
        <v/>
      </c>
      <c r="B94" s="438">
        <f>'Regulatory instruments'!D47</f>
        <v/>
      </c>
      <c r="C94" s="438">
        <f>'Regulatory instruments'!H47</f>
        <v/>
      </c>
      <c r="D94" s="438">
        <f>'Regulatory instruments'!G47</f>
        <v/>
      </c>
      <c r="E94" s="438">
        <f>'Regulatory instruments'!V47</f>
        <v/>
      </c>
      <c r="F94" s="438">
        <f>'Regulatory instruments'!R47</f>
        <v/>
      </c>
      <c r="G94" s="438">
        <f>'Regulatory instruments'!S47</f>
        <v/>
      </c>
      <c r="H94" s="438">
        <f>'Regulatory instruments'!L47</f>
        <v/>
      </c>
      <c r="I94" s="438" t="inlineStr">
        <is>
          <t>Regulatory instruments</t>
        </is>
      </c>
      <c r="J94" s="438">
        <f>'Regulatory instruments'!C47</f>
        <v/>
      </c>
      <c r="K94" s="438">
        <f>'Regulatory instruments'!E47</f>
        <v/>
      </c>
      <c r="L94" s="438">
        <f>'Regulatory instruments'!F47</f>
        <v/>
      </c>
      <c r="M94" s="438">
        <f>'Regulatory instruments'!M47</f>
        <v/>
      </c>
    </row>
    <row r="95">
      <c r="A95" s="438">
        <f>'Regulatory instruments'!A48</f>
        <v/>
      </c>
      <c r="B95" s="438">
        <f>'Regulatory instruments'!D48</f>
        <v/>
      </c>
      <c r="C95" s="438">
        <f>'Regulatory instruments'!H48</f>
        <v/>
      </c>
      <c r="D95" s="438">
        <f>'Regulatory instruments'!G48</f>
        <v/>
      </c>
      <c r="E95" s="438">
        <f>'Regulatory instruments'!V48</f>
        <v/>
      </c>
      <c r="F95" s="438">
        <f>'Regulatory instruments'!R48</f>
        <v/>
      </c>
      <c r="G95" s="438">
        <f>'Regulatory instruments'!S48</f>
        <v/>
      </c>
      <c r="H95" s="438">
        <f>'Regulatory instruments'!L48</f>
        <v/>
      </c>
      <c r="I95" s="438" t="inlineStr">
        <is>
          <t>Regulatory instruments</t>
        </is>
      </c>
      <c r="J95" s="438">
        <f>'Regulatory instruments'!C48</f>
        <v/>
      </c>
      <c r="K95" s="438">
        <f>'Regulatory instruments'!E48</f>
        <v/>
      </c>
      <c r="L95" s="438">
        <f>'Regulatory instruments'!F48</f>
        <v/>
      </c>
      <c r="M95" s="438">
        <f>'Regulatory instruments'!M48</f>
        <v/>
      </c>
    </row>
    <row r="96">
      <c r="A96" s="438">
        <f>'Regulatory instruments'!A49</f>
        <v/>
      </c>
      <c r="B96" s="438">
        <f>'Regulatory instruments'!D49</f>
        <v/>
      </c>
      <c r="C96" s="438">
        <f>'Regulatory instruments'!H49</f>
        <v/>
      </c>
      <c r="D96" s="438">
        <f>'Regulatory instruments'!G49</f>
        <v/>
      </c>
      <c r="E96" s="438">
        <f>'Regulatory instruments'!V49</f>
        <v/>
      </c>
      <c r="F96" s="438">
        <f>'Regulatory instruments'!R49</f>
        <v/>
      </c>
      <c r="G96" s="438">
        <f>'Regulatory instruments'!S49</f>
        <v/>
      </c>
      <c r="H96" s="438">
        <f>'Regulatory instruments'!L49</f>
        <v/>
      </c>
      <c r="I96" s="438" t="inlineStr">
        <is>
          <t>Regulatory instruments</t>
        </is>
      </c>
      <c r="J96" s="438">
        <f>'Regulatory instruments'!C49</f>
        <v/>
      </c>
      <c r="K96" s="438">
        <f>'Regulatory instruments'!E49</f>
        <v/>
      </c>
      <c r="L96" s="438">
        <f>'Regulatory instruments'!F49</f>
        <v/>
      </c>
      <c r="M96" s="438">
        <f>'Regulatory instruments'!M49</f>
        <v/>
      </c>
    </row>
    <row r="97">
      <c r="A97" s="438">
        <f>'Regulatory instruments'!A50</f>
        <v/>
      </c>
      <c r="B97" s="438">
        <f>'Regulatory instruments'!D50</f>
        <v/>
      </c>
      <c r="C97" s="438">
        <f>'Regulatory instruments'!H50</f>
        <v/>
      </c>
      <c r="D97" s="438">
        <f>'Regulatory instruments'!G50</f>
        <v/>
      </c>
      <c r="E97" s="438">
        <f>'Regulatory instruments'!V50</f>
        <v/>
      </c>
      <c r="F97" s="438">
        <f>'Regulatory instruments'!R50</f>
        <v/>
      </c>
      <c r="G97" s="438">
        <f>'Regulatory instruments'!S50</f>
        <v/>
      </c>
      <c r="H97" s="438">
        <f>'Regulatory instruments'!L50</f>
        <v/>
      </c>
      <c r="I97" s="438" t="inlineStr">
        <is>
          <t>Regulatory instruments</t>
        </is>
      </c>
      <c r="J97" s="438">
        <f>'Regulatory instruments'!C50</f>
        <v/>
      </c>
      <c r="K97" s="438">
        <f>'Regulatory instruments'!E50</f>
        <v/>
      </c>
      <c r="L97" s="438">
        <f>'Regulatory instruments'!F50</f>
        <v/>
      </c>
      <c r="M97" s="438">
        <f>'Regulatory instruments'!M50</f>
        <v/>
      </c>
    </row>
    <row r="98">
      <c r="A98" s="438">
        <f>'Regulatory instruments'!A51</f>
        <v/>
      </c>
      <c r="B98" s="438">
        <f>'Regulatory instruments'!D51</f>
        <v/>
      </c>
      <c r="C98" s="438">
        <f>'Regulatory instruments'!H51</f>
        <v/>
      </c>
      <c r="D98" s="438">
        <f>'Regulatory instruments'!G51</f>
        <v/>
      </c>
      <c r="E98" s="438">
        <f>'Regulatory instruments'!V51</f>
        <v/>
      </c>
      <c r="F98" s="438">
        <f>'Regulatory instruments'!R51</f>
        <v/>
      </c>
      <c r="G98" s="438">
        <f>'Regulatory instruments'!S51</f>
        <v/>
      </c>
      <c r="H98" s="438">
        <f>'Regulatory instruments'!L51</f>
        <v/>
      </c>
      <c r="I98" s="438" t="inlineStr">
        <is>
          <t>Regulatory instruments</t>
        </is>
      </c>
      <c r="J98" s="438">
        <f>'Regulatory instruments'!C51</f>
        <v/>
      </c>
      <c r="K98" s="438">
        <f>'Regulatory instruments'!E51</f>
        <v/>
      </c>
      <c r="L98" s="438">
        <f>'Regulatory instruments'!F51</f>
        <v/>
      </c>
      <c r="M98" s="438">
        <f>'Regulatory instruments'!M51</f>
        <v/>
      </c>
    </row>
    <row r="99">
      <c r="A99" s="438">
        <f>'Regulatory instruments'!A52</f>
        <v/>
      </c>
      <c r="B99" s="438">
        <f>'Regulatory instruments'!D52</f>
        <v/>
      </c>
      <c r="C99" s="438">
        <f>'Regulatory instruments'!H52</f>
        <v/>
      </c>
      <c r="D99" s="438">
        <f>'Regulatory instruments'!G52</f>
        <v/>
      </c>
      <c r="E99" s="438">
        <f>'Regulatory instruments'!V52</f>
        <v/>
      </c>
      <c r="F99" s="438">
        <f>'Regulatory instruments'!R52</f>
        <v/>
      </c>
      <c r="G99" s="438">
        <f>'Regulatory instruments'!S52</f>
        <v/>
      </c>
      <c r="H99" s="438">
        <f>'Regulatory instruments'!L52</f>
        <v/>
      </c>
      <c r="I99" s="438" t="inlineStr">
        <is>
          <t>Regulatory instruments</t>
        </is>
      </c>
      <c r="J99" s="438">
        <f>'Regulatory instruments'!C52</f>
        <v/>
      </c>
      <c r="K99" s="438">
        <f>'Regulatory instruments'!E52</f>
        <v/>
      </c>
      <c r="L99" s="438">
        <f>'Regulatory instruments'!F52</f>
        <v/>
      </c>
      <c r="M99" s="438">
        <f>'Regulatory instruments'!M52</f>
        <v/>
      </c>
    </row>
    <row r="100">
      <c r="A100" s="438">
        <f>'Regulatory instruments'!A53</f>
        <v/>
      </c>
      <c r="B100" s="438">
        <f>'Regulatory instruments'!D53</f>
        <v/>
      </c>
      <c r="C100" s="438">
        <f>'Regulatory instruments'!H53</f>
        <v/>
      </c>
      <c r="D100" s="438">
        <f>'Regulatory instruments'!G53</f>
        <v/>
      </c>
      <c r="E100" s="438">
        <f>'Regulatory instruments'!V53</f>
        <v/>
      </c>
      <c r="F100" s="438">
        <f>'Regulatory instruments'!R53</f>
        <v/>
      </c>
      <c r="G100" s="438">
        <f>'Regulatory instruments'!S53</f>
        <v/>
      </c>
      <c r="H100" s="438">
        <f>'Regulatory instruments'!L53</f>
        <v/>
      </c>
      <c r="I100" s="438" t="inlineStr">
        <is>
          <t>Regulatory instruments</t>
        </is>
      </c>
      <c r="J100" s="438">
        <f>'Regulatory instruments'!C53</f>
        <v/>
      </c>
      <c r="K100" s="438">
        <f>'Regulatory instruments'!E53</f>
        <v/>
      </c>
      <c r="L100" s="438">
        <f>'Regulatory instruments'!F53</f>
        <v/>
      </c>
      <c r="M100" s="438">
        <f>'Regulatory instruments'!M53</f>
        <v/>
      </c>
    </row>
    <row r="101">
      <c r="A101" s="438">
        <f>'Regulatory instruments'!A54</f>
        <v/>
      </c>
      <c r="B101" s="438">
        <f>'Regulatory instruments'!D54</f>
        <v/>
      </c>
      <c r="C101" s="438">
        <f>'Regulatory instruments'!H54</f>
        <v/>
      </c>
      <c r="D101" s="438">
        <f>'Regulatory instruments'!G54</f>
        <v/>
      </c>
      <c r="E101" s="438">
        <f>'Regulatory instruments'!V54</f>
        <v/>
      </c>
      <c r="F101" s="438">
        <f>'Regulatory instruments'!R54</f>
        <v/>
      </c>
      <c r="G101" s="438">
        <f>'Regulatory instruments'!S54</f>
        <v/>
      </c>
      <c r="H101" s="438">
        <f>'Regulatory instruments'!L54</f>
        <v/>
      </c>
      <c r="I101" s="438" t="inlineStr">
        <is>
          <t>Regulatory instruments</t>
        </is>
      </c>
      <c r="J101" s="438">
        <f>'Regulatory instruments'!C54</f>
        <v/>
      </c>
      <c r="K101" s="438">
        <f>'Regulatory instruments'!E54</f>
        <v/>
      </c>
      <c r="L101" s="438">
        <f>'Regulatory instruments'!F54</f>
        <v/>
      </c>
      <c r="M101" s="438">
        <f>'Regulatory instruments'!M54</f>
        <v/>
      </c>
    </row>
    <row r="102">
      <c r="A102" s="438">
        <f>'Regulatory instruments'!A55</f>
        <v/>
      </c>
      <c r="B102" s="438">
        <f>'Regulatory instruments'!D55</f>
        <v/>
      </c>
      <c r="C102" s="438">
        <f>'Regulatory instruments'!H55</f>
        <v/>
      </c>
      <c r="D102" s="438">
        <f>'Regulatory instruments'!G55</f>
        <v/>
      </c>
      <c r="E102" s="438">
        <f>'Regulatory instruments'!V55</f>
        <v/>
      </c>
      <c r="F102" s="438">
        <f>'Regulatory instruments'!R55</f>
        <v/>
      </c>
      <c r="G102" s="438">
        <f>'Regulatory instruments'!S55</f>
        <v/>
      </c>
      <c r="H102" s="438">
        <f>'Regulatory instruments'!L55</f>
        <v/>
      </c>
      <c r="I102" s="438" t="inlineStr">
        <is>
          <t>Regulatory instruments</t>
        </is>
      </c>
      <c r="J102" s="438">
        <f>'Regulatory instruments'!C55</f>
        <v/>
      </c>
      <c r="K102" s="438">
        <f>'Regulatory instruments'!E55</f>
        <v/>
      </c>
      <c r="L102" s="438">
        <f>'Regulatory instruments'!F55</f>
        <v/>
      </c>
      <c r="M102" s="438">
        <f>'Regulatory instruments'!M55</f>
        <v/>
      </c>
    </row>
    <row r="103">
      <c r="A103" s="438">
        <f>'Regulatory instruments'!A56</f>
        <v/>
      </c>
      <c r="B103" s="438">
        <f>'Regulatory instruments'!D56</f>
        <v/>
      </c>
      <c r="C103" s="438">
        <f>'Regulatory instruments'!H56</f>
        <v/>
      </c>
      <c r="D103" s="438">
        <f>'Regulatory instruments'!G56</f>
        <v/>
      </c>
      <c r="E103" s="438">
        <f>'Regulatory instruments'!V56</f>
        <v/>
      </c>
      <c r="F103" s="438">
        <f>'Regulatory instruments'!R56</f>
        <v/>
      </c>
      <c r="G103" s="438">
        <f>'Regulatory instruments'!S56</f>
        <v/>
      </c>
      <c r="H103" s="438">
        <f>'Regulatory instruments'!L56</f>
        <v/>
      </c>
      <c r="I103" s="438" t="inlineStr">
        <is>
          <t>Regulatory instruments</t>
        </is>
      </c>
      <c r="J103" s="438">
        <f>'Regulatory instruments'!C56</f>
        <v/>
      </c>
      <c r="K103" s="438">
        <f>'Regulatory instruments'!E56</f>
        <v/>
      </c>
      <c r="L103" s="438">
        <f>'Regulatory instruments'!F56</f>
        <v/>
      </c>
      <c r="M103" s="438">
        <f>'Regulatory instruments'!M56</f>
        <v/>
      </c>
    </row>
    <row r="104">
      <c r="A104" s="438">
        <f>'Regulatory instruments'!A57</f>
        <v/>
      </c>
      <c r="B104" s="438">
        <f>'Regulatory instruments'!D57</f>
        <v/>
      </c>
      <c r="C104" s="438">
        <f>'Regulatory instruments'!H57</f>
        <v/>
      </c>
      <c r="D104" s="438">
        <f>'Regulatory instruments'!G57</f>
        <v/>
      </c>
      <c r="E104" s="438">
        <f>'Regulatory instruments'!V57</f>
        <v/>
      </c>
      <c r="F104" s="438">
        <f>'Regulatory instruments'!R57</f>
        <v/>
      </c>
      <c r="G104" s="438">
        <f>'Regulatory instruments'!S57</f>
        <v/>
      </c>
      <c r="H104" s="438">
        <f>'Regulatory instruments'!L57</f>
        <v/>
      </c>
      <c r="I104" s="438" t="inlineStr">
        <is>
          <t>Regulatory instruments</t>
        </is>
      </c>
      <c r="J104" s="438">
        <f>'Regulatory instruments'!C57</f>
        <v/>
      </c>
      <c r="K104" s="438">
        <f>'Regulatory instruments'!E57</f>
        <v/>
      </c>
      <c r="L104" s="438">
        <f>'Regulatory instruments'!F57</f>
        <v/>
      </c>
      <c r="M104" s="438">
        <f>'Regulatory instruments'!M57</f>
        <v/>
      </c>
    </row>
    <row r="105">
      <c r="A105" s="438">
        <f>'Regulatory instruments'!A58</f>
        <v/>
      </c>
      <c r="B105" s="438">
        <f>'Regulatory instruments'!D58</f>
        <v/>
      </c>
      <c r="C105" s="438">
        <f>'Regulatory instruments'!H58</f>
        <v/>
      </c>
      <c r="D105" s="438">
        <f>'Regulatory instruments'!G58</f>
        <v/>
      </c>
      <c r="E105" s="438">
        <f>'Regulatory instruments'!V58</f>
        <v/>
      </c>
      <c r="F105" s="438">
        <f>'Regulatory instruments'!R58</f>
        <v/>
      </c>
      <c r="G105" s="438">
        <f>'Regulatory instruments'!S58</f>
        <v/>
      </c>
      <c r="H105" s="438">
        <f>'Regulatory instruments'!L58</f>
        <v/>
      </c>
      <c r="I105" s="438" t="inlineStr">
        <is>
          <t>Regulatory instruments</t>
        </is>
      </c>
      <c r="J105" s="438">
        <f>'Regulatory instruments'!C58</f>
        <v/>
      </c>
      <c r="K105" s="438">
        <f>'Regulatory instruments'!E58</f>
        <v/>
      </c>
      <c r="L105" s="438">
        <f>'Regulatory instruments'!F58</f>
        <v/>
      </c>
      <c r="M105" s="438">
        <f>'Regulatory instruments'!M58</f>
        <v/>
      </c>
    </row>
    <row r="106">
      <c r="A106" s="438">
        <f>'Regulatory instruments'!A59</f>
        <v/>
      </c>
      <c r="B106" s="438">
        <f>'Regulatory instruments'!D59</f>
        <v/>
      </c>
      <c r="C106" s="438">
        <f>'Regulatory instruments'!H59</f>
        <v/>
      </c>
      <c r="D106" s="438">
        <f>'Regulatory instruments'!G59</f>
        <v/>
      </c>
      <c r="E106" s="438">
        <f>'Regulatory instruments'!V59</f>
        <v/>
      </c>
      <c r="F106" s="438">
        <f>'Regulatory instruments'!R59</f>
        <v/>
      </c>
      <c r="G106" s="438">
        <f>'Regulatory instruments'!S59</f>
        <v/>
      </c>
      <c r="H106" s="438">
        <f>'Regulatory instruments'!L59</f>
        <v/>
      </c>
      <c r="I106" s="438" t="inlineStr">
        <is>
          <t>Regulatory instruments</t>
        </is>
      </c>
      <c r="J106" s="438">
        <f>'Regulatory instruments'!C59</f>
        <v/>
      </c>
      <c r="K106" s="438">
        <f>'Regulatory instruments'!E59</f>
        <v/>
      </c>
      <c r="L106" s="438">
        <f>'Regulatory instruments'!F59</f>
        <v/>
      </c>
      <c r="M106" s="438">
        <f>'Regulatory instruments'!M59</f>
        <v/>
      </c>
    </row>
    <row r="107">
      <c r="A107" s="438">
        <f>'Regulatory instruments'!A60</f>
        <v/>
      </c>
      <c r="B107" s="438">
        <f>'Regulatory instruments'!D60</f>
        <v/>
      </c>
      <c r="C107" s="438">
        <f>'Regulatory instruments'!H60</f>
        <v/>
      </c>
      <c r="D107" s="438">
        <f>'Regulatory instruments'!G60</f>
        <v/>
      </c>
      <c r="E107" s="438">
        <f>'Regulatory instruments'!V60</f>
        <v/>
      </c>
      <c r="F107" s="438">
        <f>'Regulatory instruments'!R60</f>
        <v/>
      </c>
      <c r="G107" s="438">
        <f>'Regulatory instruments'!S60</f>
        <v/>
      </c>
      <c r="H107" s="438">
        <f>'Regulatory instruments'!L60</f>
        <v/>
      </c>
      <c r="I107" s="438" t="inlineStr">
        <is>
          <t>Regulatory instruments</t>
        </is>
      </c>
      <c r="J107" s="438">
        <f>'Regulatory instruments'!C60</f>
        <v/>
      </c>
      <c r="K107" s="438">
        <f>'Regulatory instruments'!E60</f>
        <v/>
      </c>
      <c r="L107" s="438">
        <f>'Regulatory instruments'!F60</f>
        <v/>
      </c>
      <c r="M107" s="438">
        <f>'Regulatory instruments'!M60</f>
        <v/>
      </c>
    </row>
    <row r="108">
      <c r="A108" s="438">
        <f>'Regulatory instruments'!A61</f>
        <v/>
      </c>
      <c r="B108" s="438">
        <f>'Regulatory instruments'!D61</f>
        <v/>
      </c>
      <c r="C108" s="438">
        <f>'Regulatory instruments'!H61</f>
        <v/>
      </c>
      <c r="D108" s="438">
        <f>'Regulatory instruments'!G61</f>
        <v/>
      </c>
      <c r="E108" s="438">
        <f>'Regulatory instruments'!V61</f>
        <v/>
      </c>
      <c r="F108" s="438">
        <f>'Regulatory instruments'!R61</f>
        <v/>
      </c>
      <c r="G108" s="438">
        <f>'Regulatory instruments'!S61</f>
        <v/>
      </c>
      <c r="H108" s="438">
        <f>'Regulatory instruments'!L61</f>
        <v/>
      </c>
      <c r="I108" s="438" t="inlineStr">
        <is>
          <t>Regulatory instruments</t>
        </is>
      </c>
      <c r="J108" s="438">
        <f>'Regulatory instruments'!C61</f>
        <v/>
      </c>
      <c r="K108" s="438">
        <f>'Regulatory instruments'!E61</f>
        <v/>
      </c>
      <c r="L108" s="438">
        <f>'Regulatory instruments'!F61</f>
        <v/>
      </c>
      <c r="M108" s="438">
        <f>'Regulatory instruments'!M61</f>
        <v/>
      </c>
    </row>
    <row r="109">
      <c r="A109" s="438">
        <f>'Regulatory instruments'!A62</f>
        <v/>
      </c>
      <c r="B109" s="438">
        <f>'Regulatory instruments'!D62</f>
        <v/>
      </c>
      <c r="C109" s="438">
        <f>'Regulatory instruments'!H62</f>
        <v/>
      </c>
      <c r="D109" s="438">
        <f>'Regulatory instruments'!G62</f>
        <v/>
      </c>
      <c r="E109" s="438">
        <f>'Regulatory instruments'!V62</f>
        <v/>
      </c>
      <c r="F109" s="438">
        <f>'Regulatory instruments'!R62</f>
        <v/>
      </c>
      <c r="G109" s="438">
        <f>'Regulatory instruments'!S62</f>
        <v/>
      </c>
      <c r="H109" s="438">
        <f>'Regulatory instruments'!L62</f>
        <v/>
      </c>
      <c r="I109" s="438" t="inlineStr">
        <is>
          <t>Regulatory instruments</t>
        </is>
      </c>
      <c r="J109" s="438">
        <f>'Regulatory instruments'!C62</f>
        <v/>
      </c>
      <c r="K109" s="438">
        <f>'Regulatory instruments'!E62</f>
        <v/>
      </c>
      <c r="L109" s="438">
        <f>'Regulatory instruments'!F62</f>
        <v/>
      </c>
      <c r="M109" s="438">
        <f>'Regulatory instruments'!M62</f>
        <v/>
      </c>
    </row>
    <row r="110">
      <c r="A110" s="438">
        <f>'Regulatory instruments'!A63</f>
        <v/>
      </c>
      <c r="B110" s="438">
        <f>'Regulatory instruments'!D63</f>
        <v/>
      </c>
      <c r="C110" s="438">
        <f>'Regulatory instruments'!H63</f>
        <v/>
      </c>
      <c r="D110" s="438">
        <f>'Regulatory instruments'!G63</f>
        <v/>
      </c>
      <c r="E110" s="438">
        <f>'Regulatory instruments'!V63</f>
        <v/>
      </c>
      <c r="F110" s="438">
        <f>'Regulatory instruments'!R63</f>
        <v/>
      </c>
      <c r="G110" s="438">
        <f>'Regulatory instruments'!S63</f>
        <v/>
      </c>
      <c r="H110" s="438">
        <f>'Regulatory instruments'!L63</f>
        <v/>
      </c>
      <c r="I110" s="438" t="inlineStr">
        <is>
          <t>Regulatory instruments</t>
        </is>
      </c>
      <c r="J110" s="438">
        <f>'Regulatory instruments'!C63</f>
        <v/>
      </c>
      <c r="K110" s="438">
        <f>'Regulatory instruments'!E63</f>
        <v/>
      </c>
      <c r="L110" s="438">
        <f>'Regulatory instruments'!F63</f>
        <v/>
      </c>
      <c r="M110" s="438">
        <f>'Regulatory instruments'!M63</f>
        <v/>
      </c>
    </row>
    <row r="111">
      <c r="A111" s="438">
        <f>'Regulatory instruments'!A64</f>
        <v/>
      </c>
      <c r="B111" s="438">
        <f>'Regulatory instruments'!D64</f>
        <v/>
      </c>
      <c r="C111" s="438">
        <f>'Regulatory instruments'!H64</f>
        <v/>
      </c>
      <c r="D111" s="438">
        <f>'Regulatory instruments'!G64</f>
        <v/>
      </c>
      <c r="E111" s="438">
        <f>'Regulatory instruments'!V64</f>
        <v/>
      </c>
      <c r="F111" s="438">
        <f>'Regulatory instruments'!R64</f>
        <v/>
      </c>
      <c r="G111" s="438">
        <f>'Regulatory instruments'!S64</f>
        <v/>
      </c>
      <c r="H111" s="438">
        <f>'Regulatory instruments'!L64</f>
        <v/>
      </c>
      <c r="I111" s="438" t="inlineStr">
        <is>
          <t>Regulatory instruments</t>
        </is>
      </c>
      <c r="J111" s="438">
        <f>'Regulatory instruments'!C64</f>
        <v/>
      </c>
      <c r="K111" s="438">
        <f>'Regulatory instruments'!E64</f>
        <v/>
      </c>
      <c r="L111" s="438">
        <f>'Regulatory instruments'!F64</f>
        <v/>
      </c>
      <c r="M111" s="438">
        <f>'Regulatory instruments'!M64</f>
        <v/>
      </c>
    </row>
    <row r="112">
      <c r="A112" s="438">
        <f>'Regulatory instruments'!A65</f>
        <v/>
      </c>
      <c r="B112" s="438">
        <f>'Regulatory instruments'!D65</f>
        <v/>
      </c>
      <c r="C112" s="438">
        <f>'Regulatory instruments'!H65</f>
        <v/>
      </c>
      <c r="D112" s="438">
        <f>'Regulatory instruments'!G65</f>
        <v/>
      </c>
      <c r="E112" s="438">
        <f>'Regulatory instruments'!V65</f>
        <v/>
      </c>
      <c r="F112" s="438">
        <f>'Regulatory instruments'!R65</f>
        <v/>
      </c>
      <c r="G112" s="438">
        <f>'Regulatory instruments'!S65</f>
        <v/>
      </c>
      <c r="H112" s="438">
        <f>'Regulatory instruments'!L65</f>
        <v/>
      </c>
      <c r="I112" s="438" t="inlineStr">
        <is>
          <t>Regulatory instruments</t>
        </is>
      </c>
      <c r="J112" s="438">
        <f>'Regulatory instruments'!C65</f>
        <v/>
      </c>
      <c r="K112" s="438">
        <f>'Regulatory instruments'!E65</f>
        <v/>
      </c>
      <c r="L112" s="438">
        <f>'Regulatory instruments'!F65</f>
        <v/>
      </c>
      <c r="M112" s="438">
        <f>'Regulatory instruments'!M65</f>
        <v/>
      </c>
    </row>
    <row r="113">
      <c r="A113" s="438">
        <f>'Regulatory instruments'!A66</f>
        <v/>
      </c>
      <c r="B113" s="438">
        <f>'Regulatory instruments'!D66</f>
        <v/>
      </c>
      <c r="C113" s="438">
        <f>'Regulatory instruments'!H66</f>
        <v/>
      </c>
      <c r="D113" s="438">
        <f>'Regulatory instruments'!G66</f>
        <v/>
      </c>
      <c r="E113" s="438">
        <f>'Regulatory instruments'!V66</f>
        <v/>
      </c>
      <c r="F113" s="438">
        <f>'Regulatory instruments'!R66</f>
        <v/>
      </c>
      <c r="G113" s="438">
        <f>'Regulatory instruments'!S66</f>
        <v/>
      </c>
      <c r="H113" s="438">
        <f>'Regulatory instruments'!L66</f>
        <v/>
      </c>
      <c r="I113" s="438" t="inlineStr">
        <is>
          <t>Regulatory instruments</t>
        </is>
      </c>
      <c r="J113" s="438">
        <f>'Regulatory instruments'!C66</f>
        <v/>
      </c>
      <c r="K113" s="438">
        <f>'Regulatory instruments'!E66</f>
        <v/>
      </c>
      <c r="L113" s="438">
        <f>'Regulatory instruments'!F66</f>
        <v/>
      </c>
      <c r="M113" s="438">
        <f>'Regulatory instruments'!M66</f>
        <v/>
      </c>
    </row>
    <row r="114">
      <c r="A114" s="438">
        <f>'Regulatory instruments'!A67</f>
        <v/>
      </c>
      <c r="B114" s="438">
        <f>'Regulatory instruments'!D67</f>
        <v/>
      </c>
      <c r="C114" s="438">
        <f>'Regulatory instruments'!H67</f>
        <v/>
      </c>
      <c r="D114" s="438">
        <f>'Regulatory instruments'!G67</f>
        <v/>
      </c>
      <c r="E114" s="438">
        <f>'Regulatory instruments'!V67</f>
        <v/>
      </c>
      <c r="F114" s="438">
        <f>'Regulatory instruments'!R67</f>
        <v/>
      </c>
      <c r="G114" s="438">
        <f>'Regulatory instruments'!S67</f>
        <v/>
      </c>
      <c r="H114" s="438">
        <f>'Regulatory instruments'!L67</f>
        <v/>
      </c>
      <c r="I114" s="438" t="inlineStr">
        <is>
          <t>Regulatory instruments</t>
        </is>
      </c>
      <c r="J114" s="438">
        <f>'Regulatory instruments'!C67</f>
        <v/>
      </c>
      <c r="K114" s="438">
        <f>'Regulatory instruments'!E67</f>
        <v/>
      </c>
      <c r="L114" s="438">
        <f>'Regulatory instruments'!F67</f>
        <v/>
      </c>
      <c r="M114" s="438">
        <f>'Regulatory instruments'!M67</f>
        <v/>
      </c>
    </row>
    <row r="115">
      <c r="A115" s="438">
        <f>'Regulatory instruments'!A68</f>
        <v/>
      </c>
      <c r="B115" s="438">
        <f>'Regulatory instruments'!D68</f>
        <v/>
      </c>
      <c r="C115" s="438">
        <f>'Regulatory instruments'!H68</f>
        <v/>
      </c>
      <c r="D115" s="438">
        <f>'Regulatory instruments'!G68</f>
        <v/>
      </c>
      <c r="E115" s="438">
        <f>'Regulatory instruments'!V68</f>
        <v/>
      </c>
      <c r="F115" s="438">
        <f>'Regulatory instruments'!R68</f>
        <v/>
      </c>
      <c r="G115" s="438">
        <f>'Regulatory instruments'!S68</f>
        <v/>
      </c>
      <c r="H115" s="438">
        <f>'Regulatory instruments'!L68</f>
        <v/>
      </c>
      <c r="I115" s="438" t="inlineStr">
        <is>
          <t>Regulatory instruments</t>
        </is>
      </c>
      <c r="J115" s="438">
        <f>'Regulatory instruments'!C68</f>
        <v/>
      </c>
      <c r="K115" s="438">
        <f>'Regulatory instruments'!E68</f>
        <v/>
      </c>
      <c r="L115" s="438">
        <f>'Regulatory instruments'!F68</f>
        <v/>
      </c>
      <c r="M115" s="438">
        <f>'Regulatory instruments'!M68</f>
        <v/>
      </c>
    </row>
    <row r="116">
      <c r="A116" s="438">
        <f>'Regulatory instruments'!A69</f>
        <v/>
      </c>
      <c r="B116" s="438">
        <f>'Regulatory instruments'!D69</f>
        <v/>
      </c>
      <c r="C116" s="438">
        <f>'Regulatory instruments'!H69</f>
        <v/>
      </c>
      <c r="D116" s="438">
        <f>'Regulatory instruments'!G69</f>
        <v/>
      </c>
      <c r="E116" s="438">
        <f>'Regulatory instruments'!V69</f>
        <v/>
      </c>
      <c r="F116" s="438">
        <f>'Regulatory instruments'!R69</f>
        <v/>
      </c>
      <c r="G116" s="438">
        <f>'Regulatory instruments'!S69</f>
        <v/>
      </c>
      <c r="H116" s="438">
        <f>'Regulatory instruments'!L69</f>
        <v/>
      </c>
      <c r="I116" s="438" t="inlineStr">
        <is>
          <t>Regulatory instruments</t>
        </is>
      </c>
      <c r="J116" s="438">
        <f>'Regulatory instruments'!C69</f>
        <v/>
      </c>
      <c r="K116" s="438">
        <f>'Regulatory instruments'!E69</f>
        <v/>
      </c>
      <c r="L116" s="438">
        <f>'Regulatory instruments'!F69</f>
        <v/>
      </c>
      <c r="M116" s="438">
        <f>'Regulatory instruments'!M69</f>
        <v/>
      </c>
    </row>
    <row r="117">
      <c r="A117" s="438">
        <f>'Regulatory instruments'!A70</f>
        <v/>
      </c>
      <c r="B117" s="438">
        <f>'Regulatory instruments'!D70</f>
        <v/>
      </c>
      <c r="C117" s="438">
        <f>'Regulatory instruments'!H70</f>
        <v/>
      </c>
      <c r="D117" s="438">
        <f>'Regulatory instruments'!G70</f>
        <v/>
      </c>
      <c r="E117" s="438">
        <f>'Regulatory instruments'!V70</f>
        <v/>
      </c>
      <c r="F117" s="438">
        <f>'Regulatory instruments'!R70</f>
        <v/>
      </c>
      <c r="G117" s="438">
        <f>'Regulatory instruments'!S70</f>
        <v/>
      </c>
      <c r="H117" s="438">
        <f>'Regulatory instruments'!L70</f>
        <v/>
      </c>
      <c r="I117" s="438" t="inlineStr">
        <is>
          <t>Regulatory instruments</t>
        </is>
      </c>
      <c r="J117" s="438">
        <f>'Regulatory instruments'!C70</f>
        <v/>
      </c>
      <c r="K117" s="438">
        <f>'Regulatory instruments'!E70</f>
        <v/>
      </c>
      <c r="L117" s="438">
        <f>'Regulatory instruments'!F70</f>
        <v/>
      </c>
      <c r="M117" s="438">
        <f>'Regulatory instruments'!M70</f>
        <v/>
      </c>
    </row>
    <row r="118">
      <c r="A118" s="438">
        <f>'Regulatory instruments'!A71</f>
        <v/>
      </c>
      <c r="B118" s="438">
        <f>'Regulatory instruments'!D71</f>
        <v/>
      </c>
      <c r="C118" s="438">
        <f>'Regulatory instruments'!H71</f>
        <v/>
      </c>
      <c r="D118" s="438">
        <f>'Regulatory instruments'!G71</f>
        <v/>
      </c>
      <c r="E118" s="438">
        <f>'Regulatory instruments'!V71</f>
        <v/>
      </c>
      <c r="F118" s="438">
        <f>'Regulatory instruments'!R71</f>
        <v/>
      </c>
      <c r="G118" s="438">
        <f>'Regulatory instruments'!S71</f>
        <v/>
      </c>
      <c r="H118" s="438">
        <f>'Regulatory instruments'!L71</f>
        <v/>
      </c>
      <c r="I118" s="438" t="inlineStr">
        <is>
          <t>Regulatory instruments</t>
        </is>
      </c>
      <c r="J118" s="438">
        <f>'Regulatory instruments'!C71</f>
        <v/>
      </c>
      <c r="K118" s="438">
        <f>'Regulatory instruments'!E71</f>
        <v/>
      </c>
      <c r="L118" s="438">
        <f>'Regulatory instruments'!F71</f>
        <v/>
      </c>
      <c r="M118" s="438">
        <f>'Regulatory instruments'!M71</f>
        <v/>
      </c>
    </row>
    <row r="119">
      <c r="A119" s="438">
        <f>'Regulatory instruments'!A72</f>
        <v/>
      </c>
      <c r="B119" s="438">
        <f>'Regulatory instruments'!D72</f>
        <v/>
      </c>
      <c r="C119" s="438">
        <f>'Regulatory instruments'!H72</f>
        <v/>
      </c>
      <c r="D119" s="438">
        <f>'Regulatory instruments'!G72</f>
        <v/>
      </c>
      <c r="E119" s="438">
        <f>'Regulatory instruments'!V72</f>
        <v/>
      </c>
      <c r="F119" s="438">
        <f>'Regulatory instruments'!R72</f>
        <v/>
      </c>
      <c r="G119" s="438">
        <f>'Regulatory instruments'!S72</f>
        <v/>
      </c>
      <c r="H119" s="438">
        <f>'Regulatory instruments'!L72</f>
        <v/>
      </c>
      <c r="I119" s="438" t="inlineStr">
        <is>
          <t>Regulatory instruments</t>
        </is>
      </c>
      <c r="J119" s="438">
        <f>'Regulatory instruments'!C72</f>
        <v/>
      </c>
      <c r="K119" s="438">
        <f>'Regulatory instruments'!E72</f>
        <v/>
      </c>
      <c r="L119" s="438">
        <f>'Regulatory instruments'!F72</f>
        <v/>
      </c>
      <c r="M119" s="438">
        <f>'Regulatory instruments'!M72</f>
        <v/>
      </c>
    </row>
    <row r="120">
      <c r="A120" s="438">
        <f>'Regulatory instruments'!A73</f>
        <v/>
      </c>
      <c r="B120" s="438">
        <f>'Regulatory instruments'!D73</f>
        <v/>
      </c>
      <c r="C120" s="438">
        <f>'Regulatory instruments'!H73</f>
        <v/>
      </c>
      <c r="D120" s="438">
        <f>'Regulatory instruments'!G73</f>
        <v/>
      </c>
      <c r="E120" s="438">
        <f>'Regulatory instruments'!V73</f>
        <v/>
      </c>
      <c r="F120" s="438">
        <f>'Regulatory instruments'!R73</f>
        <v/>
      </c>
      <c r="G120" s="438">
        <f>'Regulatory instruments'!S73</f>
        <v/>
      </c>
      <c r="H120" s="438">
        <f>'Regulatory instruments'!L73</f>
        <v/>
      </c>
      <c r="I120" s="438" t="inlineStr">
        <is>
          <t>Regulatory instruments</t>
        </is>
      </c>
      <c r="J120" s="438">
        <f>'Regulatory instruments'!C73</f>
        <v/>
      </c>
      <c r="K120" s="438">
        <f>'Regulatory instruments'!E73</f>
        <v/>
      </c>
      <c r="L120" s="438">
        <f>'Regulatory instruments'!F73</f>
        <v/>
      </c>
      <c r="M120" s="438">
        <f>'Regulatory instruments'!M73</f>
        <v/>
      </c>
    </row>
    <row r="121">
      <c r="A121" s="438">
        <f>'Regulatory instruments'!A74</f>
        <v/>
      </c>
      <c r="B121" s="438">
        <f>'Regulatory instruments'!D74</f>
        <v/>
      </c>
      <c r="C121" s="438">
        <f>'Regulatory instruments'!H74</f>
        <v/>
      </c>
      <c r="D121" s="438">
        <f>'Regulatory instruments'!G74</f>
        <v/>
      </c>
      <c r="E121" s="438">
        <f>'Regulatory instruments'!V74</f>
        <v/>
      </c>
      <c r="F121" s="438">
        <f>'Regulatory instruments'!R74</f>
        <v/>
      </c>
      <c r="G121" s="438">
        <f>'Regulatory instruments'!S74</f>
        <v/>
      </c>
      <c r="H121" s="438">
        <f>'Regulatory instruments'!L74</f>
        <v/>
      </c>
      <c r="I121" s="438" t="inlineStr">
        <is>
          <t>Regulatory instruments</t>
        </is>
      </c>
      <c r="J121" s="438">
        <f>'Regulatory instruments'!C74</f>
        <v/>
      </c>
      <c r="K121" s="438">
        <f>'Regulatory instruments'!E74</f>
        <v/>
      </c>
      <c r="L121" s="438">
        <f>'Regulatory instruments'!F74</f>
        <v/>
      </c>
      <c r="M121" s="438">
        <f>'Regulatory instruments'!M74</f>
        <v/>
      </c>
    </row>
    <row r="122">
      <c r="A122" s="438">
        <f>'Regulatory instruments'!A75</f>
        <v/>
      </c>
      <c r="B122" s="438">
        <f>'Regulatory instruments'!D75</f>
        <v/>
      </c>
      <c r="C122" s="438">
        <f>'Regulatory instruments'!H75</f>
        <v/>
      </c>
      <c r="D122" s="438">
        <f>'Regulatory instruments'!G75</f>
        <v/>
      </c>
      <c r="E122" s="438">
        <f>'Regulatory instruments'!V75</f>
        <v/>
      </c>
      <c r="F122" s="438">
        <f>'Regulatory instruments'!R75</f>
        <v/>
      </c>
      <c r="G122" s="438">
        <f>'Regulatory instruments'!S75</f>
        <v/>
      </c>
      <c r="H122" s="438">
        <f>'Regulatory instruments'!L75</f>
        <v/>
      </c>
      <c r="I122" s="438" t="inlineStr">
        <is>
          <t>Regulatory instruments</t>
        </is>
      </c>
      <c r="J122" s="438">
        <f>'Regulatory instruments'!C75</f>
        <v/>
      </c>
      <c r="K122" s="438">
        <f>'Regulatory instruments'!E75</f>
        <v/>
      </c>
      <c r="L122" s="438">
        <f>'Regulatory instruments'!F75</f>
        <v/>
      </c>
      <c r="M122" s="438">
        <f>'Regulatory instruments'!M75</f>
        <v/>
      </c>
    </row>
    <row r="123">
      <c r="A123" s="438">
        <f>'Regulatory instruments'!A76</f>
        <v/>
      </c>
      <c r="B123" s="438">
        <f>'Regulatory instruments'!D76</f>
        <v/>
      </c>
      <c r="C123" s="438">
        <f>'Regulatory instruments'!H76</f>
        <v/>
      </c>
      <c r="D123" s="438">
        <f>'Regulatory instruments'!G76</f>
        <v/>
      </c>
      <c r="E123" s="438">
        <f>'Regulatory instruments'!V76</f>
        <v/>
      </c>
      <c r="F123" s="438">
        <f>'Regulatory instruments'!R76</f>
        <v/>
      </c>
      <c r="G123" s="438">
        <f>'Regulatory instruments'!S76</f>
        <v/>
      </c>
      <c r="H123" s="438">
        <f>'Regulatory instruments'!L76</f>
        <v/>
      </c>
      <c r="I123" s="438" t="inlineStr">
        <is>
          <t>Regulatory instruments</t>
        </is>
      </c>
      <c r="J123" s="438">
        <f>'Regulatory instruments'!C76</f>
        <v/>
      </c>
      <c r="K123" s="438">
        <f>'Regulatory instruments'!E76</f>
        <v/>
      </c>
      <c r="L123" s="438">
        <f>'Regulatory instruments'!F76</f>
        <v/>
      </c>
      <c r="M123" s="438">
        <f>'Regulatory instruments'!M76</f>
        <v/>
      </c>
    </row>
    <row r="124">
      <c r="A124" s="438">
        <f>'Regulatory instruments'!A77</f>
        <v/>
      </c>
      <c r="B124" s="438">
        <f>'Regulatory instruments'!D77</f>
        <v/>
      </c>
      <c r="C124" s="438">
        <f>'Regulatory instruments'!H77</f>
        <v/>
      </c>
      <c r="D124" s="438">
        <f>'Regulatory instruments'!G77</f>
        <v/>
      </c>
      <c r="E124" s="438">
        <f>'Regulatory instruments'!V77</f>
        <v/>
      </c>
      <c r="F124" s="438">
        <f>'Regulatory instruments'!R77</f>
        <v/>
      </c>
      <c r="G124" s="438">
        <f>'Regulatory instruments'!S77</f>
        <v/>
      </c>
      <c r="H124" s="438">
        <f>'Regulatory instruments'!L77</f>
        <v/>
      </c>
      <c r="I124" s="438" t="inlineStr">
        <is>
          <t>Regulatory instruments</t>
        </is>
      </c>
      <c r="J124" s="438">
        <f>'Regulatory instruments'!C77</f>
        <v/>
      </c>
      <c r="K124" s="438">
        <f>'Regulatory instruments'!E77</f>
        <v/>
      </c>
      <c r="L124" s="438">
        <f>'Regulatory instruments'!F77</f>
        <v/>
      </c>
      <c r="M124" s="438">
        <f>'Regulatory instruments'!M77</f>
        <v/>
      </c>
    </row>
    <row r="125">
      <c r="A125" s="438">
        <f>'Regulatory instruments'!A78</f>
        <v/>
      </c>
      <c r="B125" s="438">
        <f>'Regulatory instruments'!D78</f>
        <v/>
      </c>
      <c r="C125" s="438">
        <f>'Regulatory instruments'!H78</f>
        <v/>
      </c>
      <c r="D125" s="438">
        <f>'Regulatory instruments'!G78</f>
        <v/>
      </c>
      <c r="E125" s="438">
        <f>'Regulatory instruments'!V78</f>
        <v/>
      </c>
      <c r="F125" s="438">
        <f>'Regulatory instruments'!R78</f>
        <v/>
      </c>
      <c r="G125" s="438">
        <f>'Regulatory instruments'!S78</f>
        <v/>
      </c>
      <c r="H125" s="438">
        <f>'Regulatory instruments'!L78</f>
        <v/>
      </c>
      <c r="I125" s="438" t="inlineStr">
        <is>
          <t>Regulatory instruments</t>
        </is>
      </c>
      <c r="J125" s="438">
        <f>'Regulatory instruments'!C78</f>
        <v/>
      </c>
      <c r="K125" s="438">
        <f>'Regulatory instruments'!E78</f>
        <v/>
      </c>
      <c r="L125" s="438">
        <f>'Regulatory instruments'!F78</f>
        <v/>
      </c>
      <c r="M125" s="438">
        <f>'Regulatory instruments'!M78</f>
        <v/>
      </c>
    </row>
    <row r="126">
      <c r="A126" s="438">
        <f>'Regulatory instruments'!A79</f>
        <v/>
      </c>
      <c r="B126" s="438">
        <f>'Regulatory instruments'!D79</f>
        <v/>
      </c>
      <c r="C126" s="438">
        <f>'Regulatory instruments'!H79</f>
        <v/>
      </c>
      <c r="D126" s="438">
        <f>'Regulatory instruments'!G79</f>
        <v/>
      </c>
      <c r="E126" s="438">
        <f>'Regulatory instruments'!V79</f>
        <v/>
      </c>
      <c r="F126" s="438">
        <f>'Regulatory instruments'!R79</f>
        <v/>
      </c>
      <c r="G126" s="438">
        <f>'Regulatory instruments'!S79</f>
        <v/>
      </c>
      <c r="H126" s="438">
        <f>'Regulatory instruments'!L79</f>
        <v/>
      </c>
      <c r="I126" s="438" t="inlineStr">
        <is>
          <t>Regulatory instruments</t>
        </is>
      </c>
      <c r="J126" s="438">
        <f>'Regulatory instruments'!C79</f>
        <v/>
      </c>
      <c r="K126" s="438">
        <f>'Regulatory instruments'!E79</f>
        <v/>
      </c>
      <c r="L126" s="438">
        <f>'Regulatory instruments'!F79</f>
        <v/>
      </c>
      <c r="M126" s="438">
        <f>'Regulatory instruments'!M79</f>
        <v/>
      </c>
    </row>
    <row r="127">
      <c r="A127" s="438">
        <f>'Regulatory instruments'!A80</f>
        <v/>
      </c>
      <c r="B127" s="438">
        <f>'Regulatory instruments'!D80</f>
        <v/>
      </c>
      <c r="C127" s="438">
        <f>'Regulatory instruments'!H80</f>
        <v/>
      </c>
      <c r="D127" s="438">
        <f>'Regulatory instruments'!G80</f>
        <v/>
      </c>
      <c r="E127" s="438">
        <f>'Regulatory instruments'!V80</f>
        <v/>
      </c>
      <c r="F127" s="438">
        <f>'Regulatory instruments'!R80</f>
        <v/>
      </c>
      <c r="G127" s="438">
        <f>'Regulatory instruments'!S80</f>
        <v/>
      </c>
      <c r="H127" s="438">
        <f>'Regulatory instruments'!L80</f>
        <v/>
      </c>
      <c r="I127" s="438" t="inlineStr">
        <is>
          <t>Regulatory instruments</t>
        </is>
      </c>
      <c r="J127" s="438">
        <f>'Regulatory instruments'!C80</f>
        <v/>
      </c>
      <c r="K127" s="438">
        <f>'Regulatory instruments'!E80</f>
        <v/>
      </c>
      <c r="L127" s="438">
        <f>'Regulatory instruments'!F80</f>
        <v/>
      </c>
      <c r="M127" s="438">
        <f>'Regulatory instruments'!M80</f>
        <v/>
      </c>
    </row>
    <row r="128">
      <c r="A128" s="438">
        <f>'Regulatory instruments'!A81</f>
        <v/>
      </c>
      <c r="B128" s="438">
        <f>'Regulatory instruments'!D81</f>
        <v/>
      </c>
      <c r="C128" s="438">
        <f>'Regulatory instruments'!H81</f>
        <v/>
      </c>
      <c r="D128" s="438">
        <f>'Regulatory instruments'!G81</f>
        <v/>
      </c>
      <c r="E128" s="438">
        <f>'Regulatory instruments'!V81</f>
        <v/>
      </c>
      <c r="F128" s="438">
        <f>'Regulatory instruments'!R81</f>
        <v/>
      </c>
      <c r="G128" s="438">
        <f>'Regulatory instruments'!S81</f>
        <v/>
      </c>
      <c r="H128" s="438">
        <f>'Regulatory instruments'!L81</f>
        <v/>
      </c>
      <c r="I128" s="438" t="inlineStr">
        <is>
          <t>Regulatory instruments</t>
        </is>
      </c>
      <c r="J128" s="438">
        <f>'Regulatory instruments'!C81</f>
        <v/>
      </c>
      <c r="K128" s="438">
        <f>'Regulatory instruments'!E81</f>
        <v/>
      </c>
      <c r="L128" s="438">
        <f>'Regulatory instruments'!F81</f>
        <v/>
      </c>
      <c r="M128" s="438">
        <f>'Regulatory instruments'!M81</f>
        <v/>
      </c>
    </row>
    <row r="129">
      <c r="A129" s="438">
        <f>'Regulatory instruments'!A82</f>
        <v/>
      </c>
      <c r="B129" s="438">
        <f>'Regulatory instruments'!D82</f>
        <v/>
      </c>
      <c r="C129" s="438">
        <f>'Regulatory instruments'!H82</f>
        <v/>
      </c>
      <c r="D129" s="438">
        <f>'Regulatory instruments'!G82</f>
        <v/>
      </c>
      <c r="E129" s="438">
        <f>'Regulatory instruments'!V82</f>
        <v/>
      </c>
      <c r="F129" s="438">
        <f>'Regulatory instruments'!R82</f>
        <v/>
      </c>
      <c r="G129" s="438">
        <f>'Regulatory instruments'!S82</f>
        <v/>
      </c>
      <c r="H129" s="438">
        <f>'Regulatory instruments'!L82</f>
        <v/>
      </c>
      <c r="I129" s="438" t="inlineStr">
        <is>
          <t>Regulatory instruments</t>
        </is>
      </c>
      <c r="J129" s="438">
        <f>'Regulatory instruments'!C82</f>
        <v/>
      </c>
      <c r="K129" s="438">
        <f>'Regulatory instruments'!E82</f>
        <v/>
      </c>
      <c r="L129" s="438">
        <f>'Regulatory instruments'!F82</f>
        <v/>
      </c>
      <c r="M129" s="438">
        <f>'Regulatory instruments'!M82</f>
        <v/>
      </c>
    </row>
    <row r="130">
      <c r="A130" s="438">
        <f>'Regulatory instruments'!A83</f>
        <v/>
      </c>
      <c r="B130" s="438">
        <f>'Regulatory instruments'!D83</f>
        <v/>
      </c>
      <c r="C130" s="438">
        <f>'Regulatory instruments'!H83</f>
        <v/>
      </c>
      <c r="D130" s="438">
        <f>'Regulatory instruments'!G83</f>
        <v/>
      </c>
      <c r="E130" s="438">
        <f>'Regulatory instruments'!V83</f>
        <v/>
      </c>
      <c r="F130" s="438">
        <f>'Regulatory instruments'!R83</f>
        <v/>
      </c>
      <c r="G130" s="438">
        <f>'Regulatory instruments'!S83</f>
        <v/>
      </c>
      <c r="H130" s="438">
        <f>'Regulatory instruments'!L83</f>
        <v/>
      </c>
      <c r="I130" s="438" t="inlineStr">
        <is>
          <t>Regulatory instruments</t>
        </is>
      </c>
      <c r="J130" s="438">
        <f>'Regulatory instruments'!C83</f>
        <v/>
      </c>
      <c r="K130" s="438">
        <f>'Regulatory instruments'!E83</f>
        <v/>
      </c>
      <c r="L130" s="438">
        <f>'Regulatory instruments'!F83</f>
        <v/>
      </c>
      <c r="M130" s="438">
        <f>'Regulatory instruments'!M83</f>
        <v/>
      </c>
    </row>
    <row r="131">
      <c r="A131" s="438">
        <f>'Regulatory instruments'!A84</f>
        <v/>
      </c>
      <c r="B131" s="438">
        <f>'Regulatory instruments'!D84</f>
        <v/>
      </c>
      <c r="C131" s="438">
        <f>'Regulatory instruments'!H84</f>
        <v/>
      </c>
      <c r="D131" s="438">
        <f>'Regulatory instruments'!G84</f>
        <v/>
      </c>
      <c r="E131" s="438">
        <f>'Regulatory instruments'!V84</f>
        <v/>
      </c>
      <c r="F131" s="438">
        <f>'Regulatory instruments'!R84</f>
        <v/>
      </c>
      <c r="G131" s="438">
        <f>'Regulatory instruments'!S84</f>
        <v/>
      </c>
      <c r="H131" s="438">
        <f>'Regulatory instruments'!L84</f>
        <v/>
      </c>
      <c r="I131" s="438" t="inlineStr">
        <is>
          <t>Regulatory instruments</t>
        </is>
      </c>
      <c r="J131" s="438">
        <f>'Regulatory instruments'!C84</f>
        <v/>
      </c>
      <c r="K131" s="438">
        <f>'Regulatory instruments'!E84</f>
        <v/>
      </c>
      <c r="L131" s="438">
        <f>'Regulatory instruments'!F84</f>
        <v/>
      </c>
      <c r="M131" s="438">
        <f>'Regulatory instruments'!M84</f>
        <v/>
      </c>
    </row>
    <row r="132">
      <c r="A132" s="438">
        <f>'Regulatory instruments'!A85</f>
        <v/>
      </c>
      <c r="B132" s="438">
        <f>'Regulatory instruments'!D85</f>
        <v/>
      </c>
      <c r="C132" s="438">
        <f>'Regulatory instruments'!H85</f>
        <v/>
      </c>
      <c r="D132" s="438">
        <f>'Regulatory instruments'!G85</f>
        <v/>
      </c>
      <c r="E132" s="438">
        <f>'Regulatory instruments'!V85</f>
        <v/>
      </c>
      <c r="F132" s="438">
        <f>'Regulatory instruments'!R85</f>
        <v/>
      </c>
      <c r="G132" s="438">
        <f>'Regulatory instruments'!S85</f>
        <v/>
      </c>
      <c r="H132" s="438">
        <f>'Regulatory instruments'!L85</f>
        <v/>
      </c>
      <c r="I132" s="438" t="inlineStr">
        <is>
          <t>Regulatory instruments</t>
        </is>
      </c>
      <c r="J132" s="438">
        <f>'Regulatory instruments'!C85</f>
        <v/>
      </c>
      <c r="K132" s="438">
        <f>'Regulatory instruments'!E85</f>
        <v/>
      </c>
      <c r="L132" s="438">
        <f>'Regulatory instruments'!F85</f>
        <v/>
      </c>
      <c r="M132" s="438">
        <f>'Regulatory instruments'!M85</f>
        <v/>
      </c>
    </row>
    <row r="133">
      <c r="A133" s="438">
        <f>'Regulatory instruments'!A86</f>
        <v/>
      </c>
      <c r="B133" s="438">
        <f>'Regulatory instruments'!D86</f>
        <v/>
      </c>
      <c r="C133" s="438">
        <f>'Regulatory instruments'!H86</f>
        <v/>
      </c>
      <c r="D133" s="438">
        <f>'Regulatory instruments'!G86</f>
        <v/>
      </c>
      <c r="E133" s="438">
        <f>'Regulatory instruments'!V86</f>
        <v/>
      </c>
      <c r="F133" s="438">
        <f>'Regulatory instruments'!R86</f>
        <v/>
      </c>
      <c r="G133" s="438">
        <f>'Regulatory instruments'!S86</f>
        <v/>
      </c>
      <c r="H133" s="438">
        <f>'Regulatory instruments'!L86</f>
        <v/>
      </c>
      <c r="I133" s="438" t="inlineStr">
        <is>
          <t>Regulatory instruments</t>
        </is>
      </c>
      <c r="J133" s="438">
        <f>'Regulatory instruments'!C86</f>
        <v/>
      </c>
      <c r="K133" s="438">
        <f>'Regulatory instruments'!E86</f>
        <v/>
      </c>
      <c r="L133" s="438">
        <f>'Regulatory instruments'!F86</f>
        <v/>
      </c>
      <c r="M133" s="438">
        <f>'Regulatory instruments'!M86</f>
        <v/>
      </c>
    </row>
    <row r="134">
      <c r="A134" s="438">
        <f>'Regulatory instruments'!A87</f>
        <v/>
      </c>
      <c r="B134" s="438">
        <f>'Regulatory instruments'!D87</f>
        <v/>
      </c>
      <c r="C134" s="438">
        <f>'Regulatory instruments'!H87</f>
        <v/>
      </c>
      <c r="D134" s="438">
        <f>'Regulatory instruments'!G87</f>
        <v/>
      </c>
      <c r="E134" s="438">
        <f>'Regulatory instruments'!V87</f>
        <v/>
      </c>
      <c r="F134" s="438">
        <f>'Regulatory instruments'!R87</f>
        <v/>
      </c>
      <c r="G134" s="438">
        <f>'Regulatory instruments'!S87</f>
        <v/>
      </c>
      <c r="H134" s="438">
        <f>'Regulatory instruments'!L87</f>
        <v/>
      </c>
      <c r="I134" s="438" t="inlineStr">
        <is>
          <t>Regulatory instruments</t>
        </is>
      </c>
      <c r="J134" s="438">
        <f>'Regulatory instruments'!C87</f>
        <v/>
      </c>
      <c r="K134" s="438">
        <f>'Regulatory instruments'!E87</f>
        <v/>
      </c>
      <c r="L134" s="438">
        <f>'Regulatory instruments'!F87</f>
        <v/>
      </c>
      <c r="M134" s="438">
        <f>'Regulatory instruments'!M87</f>
        <v/>
      </c>
    </row>
    <row r="135">
      <c r="A135" s="438">
        <f>'Regulatory instruments'!A88</f>
        <v/>
      </c>
      <c r="B135" s="438">
        <f>'Regulatory instruments'!D88</f>
        <v/>
      </c>
      <c r="C135" s="438">
        <f>'Regulatory instruments'!H88</f>
        <v/>
      </c>
      <c r="D135" s="438">
        <f>'Regulatory instruments'!G88</f>
        <v/>
      </c>
      <c r="E135" s="438">
        <f>'Regulatory instruments'!V88</f>
        <v/>
      </c>
      <c r="F135" s="438">
        <f>'Regulatory instruments'!R88</f>
        <v/>
      </c>
      <c r="G135" s="438">
        <f>'Regulatory instruments'!S88</f>
        <v/>
      </c>
      <c r="H135" s="438">
        <f>'Regulatory instruments'!L88</f>
        <v/>
      </c>
      <c r="I135" s="438" t="inlineStr">
        <is>
          <t>Regulatory instruments</t>
        </is>
      </c>
      <c r="J135" s="438">
        <f>'Regulatory instruments'!C88</f>
        <v/>
      </c>
      <c r="K135" s="438">
        <f>'Regulatory instruments'!E88</f>
        <v/>
      </c>
      <c r="L135" s="438">
        <f>'Regulatory instruments'!F88</f>
        <v/>
      </c>
      <c r="M135" s="438">
        <f>'Regulatory instruments'!M88</f>
        <v/>
      </c>
    </row>
    <row r="136">
      <c r="A136" s="438">
        <f>'Regulatory instruments'!A89</f>
        <v/>
      </c>
      <c r="B136" s="438">
        <f>'Regulatory instruments'!D89</f>
        <v/>
      </c>
      <c r="C136" s="438">
        <f>'Regulatory instruments'!H89</f>
        <v/>
      </c>
      <c r="D136" s="438">
        <f>'Regulatory instruments'!G89</f>
        <v/>
      </c>
      <c r="E136" s="438">
        <f>'Regulatory instruments'!V89</f>
        <v/>
      </c>
      <c r="F136" s="438">
        <f>'Regulatory instruments'!R89</f>
        <v/>
      </c>
      <c r="G136" s="438">
        <f>'Regulatory instruments'!S89</f>
        <v/>
      </c>
      <c r="H136" s="438">
        <f>'Regulatory instruments'!L89</f>
        <v/>
      </c>
      <c r="I136" s="438" t="inlineStr">
        <is>
          <t>Regulatory instruments</t>
        </is>
      </c>
      <c r="J136" s="438">
        <f>'Regulatory instruments'!C89</f>
        <v/>
      </c>
      <c r="K136" s="438">
        <f>'Regulatory instruments'!E89</f>
        <v/>
      </c>
      <c r="L136" s="438">
        <f>'Regulatory instruments'!F89</f>
        <v/>
      </c>
      <c r="M136" s="438">
        <f>'Regulatory instruments'!M89</f>
        <v/>
      </c>
    </row>
    <row r="137">
      <c r="A137" s="438">
        <f>'Regulatory instruments'!A90</f>
        <v/>
      </c>
      <c r="B137" s="438">
        <f>'Regulatory instruments'!D90</f>
        <v/>
      </c>
      <c r="C137" s="438">
        <f>'Regulatory instruments'!H90</f>
        <v/>
      </c>
      <c r="D137" s="438">
        <f>'Regulatory instruments'!G90</f>
        <v/>
      </c>
      <c r="E137" s="438">
        <f>'Regulatory instruments'!V90</f>
        <v/>
      </c>
      <c r="F137" s="438">
        <f>'Regulatory instruments'!R90</f>
        <v/>
      </c>
      <c r="G137" s="438">
        <f>'Regulatory instruments'!S90</f>
        <v/>
      </c>
      <c r="H137" s="438">
        <f>'Regulatory instruments'!L90</f>
        <v/>
      </c>
      <c r="I137" s="438" t="inlineStr">
        <is>
          <t>Regulatory instruments</t>
        </is>
      </c>
      <c r="J137" s="438">
        <f>'Regulatory instruments'!C90</f>
        <v/>
      </c>
      <c r="K137" s="438">
        <f>'Regulatory instruments'!E90</f>
        <v/>
      </c>
      <c r="L137" s="438">
        <f>'Regulatory instruments'!F90</f>
        <v/>
      </c>
      <c r="M137" s="438">
        <f>'Regulatory instruments'!M90</f>
        <v/>
      </c>
    </row>
    <row r="138">
      <c r="A138" s="438">
        <f>'Regulatory instruments'!A91</f>
        <v/>
      </c>
      <c r="B138" s="438">
        <f>'Regulatory instruments'!D91</f>
        <v/>
      </c>
      <c r="C138" s="438">
        <f>'Regulatory instruments'!H91</f>
        <v/>
      </c>
      <c r="D138" s="438">
        <f>'Regulatory instruments'!G91</f>
        <v/>
      </c>
      <c r="E138" s="438">
        <f>'Regulatory instruments'!V91</f>
        <v/>
      </c>
      <c r="F138" s="438">
        <f>'Regulatory instruments'!R91</f>
        <v/>
      </c>
      <c r="G138" s="438">
        <f>'Regulatory instruments'!S91</f>
        <v/>
      </c>
      <c r="H138" s="438">
        <f>'Regulatory instruments'!L91</f>
        <v/>
      </c>
      <c r="I138" s="438" t="inlineStr">
        <is>
          <t>Regulatory instruments</t>
        </is>
      </c>
      <c r="J138" s="438">
        <f>'Regulatory instruments'!C91</f>
        <v/>
      </c>
      <c r="K138" s="438">
        <f>'Regulatory instruments'!E91</f>
        <v/>
      </c>
      <c r="L138" s="438">
        <f>'Regulatory instruments'!F91</f>
        <v/>
      </c>
      <c r="M138" s="438">
        <f>'Regulatory instruments'!M91</f>
        <v/>
      </c>
    </row>
    <row r="139">
      <c r="A139" s="438">
        <f>'Regulatory instruments'!A92</f>
        <v/>
      </c>
      <c r="B139" s="438">
        <f>'Regulatory instruments'!D92</f>
        <v/>
      </c>
      <c r="C139" s="438">
        <f>'Regulatory instruments'!H92</f>
        <v/>
      </c>
      <c r="D139" s="438">
        <f>'Regulatory instruments'!G92</f>
        <v/>
      </c>
      <c r="E139" s="438">
        <f>'Regulatory instruments'!V92</f>
        <v/>
      </c>
      <c r="F139" s="438">
        <f>'Regulatory instruments'!R92</f>
        <v/>
      </c>
      <c r="G139" s="438">
        <f>'Regulatory instruments'!S92</f>
        <v/>
      </c>
      <c r="H139" s="438">
        <f>'Regulatory instruments'!L92</f>
        <v/>
      </c>
      <c r="I139" s="438" t="inlineStr">
        <is>
          <t>Regulatory instruments</t>
        </is>
      </c>
      <c r="J139" s="438">
        <f>'Regulatory instruments'!C92</f>
        <v/>
      </c>
      <c r="K139" s="438">
        <f>'Regulatory instruments'!E92</f>
        <v/>
      </c>
      <c r="L139" s="438">
        <f>'Regulatory instruments'!F92</f>
        <v/>
      </c>
      <c r="M139" s="438">
        <f>'Regulatory instruments'!M92</f>
        <v/>
      </c>
    </row>
    <row r="140">
      <c r="A140" s="438">
        <f>'Regulatory instruments'!A93</f>
        <v/>
      </c>
      <c r="B140" s="438">
        <f>'Regulatory instruments'!D93</f>
        <v/>
      </c>
      <c r="C140" s="438">
        <f>'Regulatory instruments'!H93</f>
        <v/>
      </c>
      <c r="D140" s="438">
        <f>'Regulatory instruments'!G93</f>
        <v/>
      </c>
      <c r="E140" s="438">
        <f>'Regulatory instruments'!V93</f>
        <v/>
      </c>
      <c r="F140" s="438">
        <f>'Regulatory instruments'!R93</f>
        <v/>
      </c>
      <c r="G140" s="438">
        <f>'Regulatory instruments'!S93</f>
        <v/>
      </c>
      <c r="H140" s="438">
        <f>'Regulatory instruments'!L93</f>
        <v/>
      </c>
      <c r="I140" s="438" t="inlineStr">
        <is>
          <t>Regulatory instruments</t>
        </is>
      </c>
      <c r="J140" s="438">
        <f>'Regulatory instruments'!C93</f>
        <v/>
      </c>
      <c r="K140" s="438">
        <f>'Regulatory instruments'!E93</f>
        <v/>
      </c>
      <c r="L140" s="438">
        <f>'Regulatory instruments'!F93</f>
        <v/>
      </c>
      <c r="M140" s="438">
        <f>'Regulatory instruments'!M93</f>
        <v/>
      </c>
    </row>
    <row r="141">
      <c r="A141" s="438">
        <f>'Regulatory instruments'!A94</f>
        <v/>
      </c>
      <c r="B141" s="438">
        <f>'Regulatory instruments'!D94</f>
        <v/>
      </c>
      <c r="C141" s="438">
        <f>'Regulatory instruments'!H94</f>
        <v/>
      </c>
      <c r="D141" s="438">
        <f>'Regulatory instruments'!G94</f>
        <v/>
      </c>
      <c r="E141" s="438">
        <f>'Regulatory instruments'!V94</f>
        <v/>
      </c>
      <c r="F141" s="438">
        <f>'Regulatory instruments'!R94</f>
        <v/>
      </c>
      <c r="G141" s="438">
        <f>'Regulatory instruments'!S94</f>
        <v/>
      </c>
      <c r="H141" s="438">
        <f>'Regulatory instruments'!L94</f>
        <v/>
      </c>
      <c r="I141" s="438" t="inlineStr">
        <is>
          <t>Regulatory instruments</t>
        </is>
      </c>
      <c r="J141" s="438">
        <f>'Regulatory instruments'!C94</f>
        <v/>
      </c>
      <c r="K141" s="438">
        <f>'Regulatory instruments'!E94</f>
        <v/>
      </c>
      <c r="L141" s="438">
        <f>'Regulatory instruments'!F94</f>
        <v/>
      </c>
      <c r="M141" s="438">
        <f>'Regulatory instruments'!M94</f>
        <v/>
      </c>
    </row>
    <row r="142">
      <c r="A142" s="438">
        <f>'Regulatory instruments'!A95</f>
        <v/>
      </c>
      <c r="B142" s="438">
        <f>'Regulatory instruments'!D95</f>
        <v/>
      </c>
      <c r="C142" s="438">
        <f>'Regulatory instruments'!H95</f>
        <v/>
      </c>
      <c r="D142" s="438">
        <f>'Regulatory instruments'!G95</f>
        <v/>
      </c>
      <c r="E142" s="438">
        <f>'Regulatory instruments'!V95</f>
        <v/>
      </c>
      <c r="F142" s="438">
        <f>'Regulatory instruments'!R95</f>
        <v/>
      </c>
      <c r="G142" s="438">
        <f>'Regulatory instruments'!S95</f>
        <v/>
      </c>
      <c r="H142" s="438">
        <f>'Regulatory instruments'!L95</f>
        <v/>
      </c>
      <c r="I142" s="438" t="inlineStr">
        <is>
          <t>Regulatory instruments</t>
        </is>
      </c>
      <c r="J142" s="438">
        <f>'Regulatory instruments'!C95</f>
        <v/>
      </c>
      <c r="K142" s="438">
        <f>'Regulatory instruments'!E95</f>
        <v/>
      </c>
      <c r="L142" s="438">
        <f>'Regulatory instruments'!F95</f>
        <v/>
      </c>
      <c r="M142" s="438">
        <f>'Regulatory instruments'!M95</f>
        <v/>
      </c>
    </row>
    <row r="143">
      <c r="A143" s="438">
        <f>'Regulatory instruments'!A96</f>
        <v/>
      </c>
      <c r="B143" s="438">
        <f>'Regulatory instruments'!D96</f>
        <v/>
      </c>
      <c r="C143" s="438">
        <f>'Regulatory instruments'!H96</f>
        <v/>
      </c>
      <c r="D143" s="438">
        <f>'Regulatory instruments'!G96</f>
        <v/>
      </c>
      <c r="E143" s="438">
        <f>'Regulatory instruments'!V96</f>
        <v/>
      </c>
      <c r="F143" s="438">
        <f>'Regulatory instruments'!R96</f>
        <v/>
      </c>
      <c r="G143" s="438">
        <f>'Regulatory instruments'!S96</f>
        <v/>
      </c>
      <c r="H143" s="438">
        <f>'Regulatory instruments'!L96</f>
        <v/>
      </c>
      <c r="I143" s="438" t="inlineStr">
        <is>
          <t>Regulatory instruments</t>
        </is>
      </c>
      <c r="J143" s="438">
        <f>'Regulatory instruments'!C96</f>
        <v/>
      </c>
      <c r="K143" s="438">
        <f>'Regulatory instruments'!E96</f>
        <v/>
      </c>
      <c r="L143" s="438">
        <f>'Regulatory instruments'!F96</f>
        <v/>
      </c>
      <c r="M143" s="438">
        <f>'Regulatory instruments'!M96</f>
        <v/>
      </c>
    </row>
    <row r="144">
      <c r="A144" s="438">
        <f>'Regulatory instruments'!A97</f>
        <v/>
      </c>
      <c r="B144" s="438">
        <f>'Regulatory instruments'!D97</f>
        <v/>
      </c>
      <c r="C144" s="438">
        <f>'Regulatory instruments'!H97</f>
        <v/>
      </c>
      <c r="D144" s="438">
        <f>'Regulatory instruments'!G97</f>
        <v/>
      </c>
      <c r="E144" s="438">
        <f>'Regulatory instruments'!V97</f>
        <v/>
      </c>
      <c r="F144" s="438">
        <f>'Regulatory instruments'!R97</f>
        <v/>
      </c>
      <c r="G144" s="438">
        <f>'Regulatory instruments'!S97</f>
        <v/>
      </c>
      <c r="H144" s="438">
        <f>'Regulatory instruments'!L97</f>
        <v/>
      </c>
      <c r="I144" s="438" t="inlineStr">
        <is>
          <t>Regulatory instruments</t>
        </is>
      </c>
      <c r="J144" s="438">
        <f>'Regulatory instruments'!C97</f>
        <v/>
      </c>
      <c r="K144" s="438">
        <f>'Regulatory instruments'!E97</f>
        <v/>
      </c>
      <c r="L144" s="438">
        <f>'Regulatory instruments'!F97</f>
        <v/>
      </c>
      <c r="M144" s="438">
        <f>'Regulatory instruments'!M97</f>
        <v/>
      </c>
    </row>
    <row r="145">
      <c r="A145" s="438">
        <f>'Regulatory instruments'!A98</f>
        <v/>
      </c>
      <c r="B145" s="438">
        <f>'Regulatory instruments'!D98</f>
        <v/>
      </c>
      <c r="C145" s="438">
        <f>'Regulatory instruments'!H98</f>
        <v/>
      </c>
      <c r="D145" s="438">
        <f>'Regulatory instruments'!G98</f>
        <v/>
      </c>
      <c r="E145" s="438">
        <f>'Regulatory instruments'!V98</f>
        <v/>
      </c>
      <c r="F145" s="438">
        <f>'Regulatory instruments'!R98</f>
        <v/>
      </c>
      <c r="G145" s="438">
        <f>'Regulatory instruments'!S98</f>
        <v/>
      </c>
      <c r="H145" s="438">
        <f>'Regulatory instruments'!L98</f>
        <v/>
      </c>
      <c r="I145" s="438" t="inlineStr">
        <is>
          <t>Regulatory instruments</t>
        </is>
      </c>
      <c r="J145" s="438">
        <f>'Regulatory instruments'!C98</f>
        <v/>
      </c>
      <c r="K145" s="438">
        <f>'Regulatory instruments'!E98</f>
        <v/>
      </c>
      <c r="L145" s="438">
        <f>'Regulatory instruments'!F98</f>
        <v/>
      </c>
      <c r="M145" s="438">
        <f>'Regulatory instruments'!M98</f>
        <v/>
      </c>
    </row>
    <row r="146">
      <c r="A146" s="438">
        <f>'Regulatory instruments'!A99</f>
        <v/>
      </c>
      <c r="B146" s="438">
        <f>'Regulatory instruments'!D99</f>
        <v/>
      </c>
      <c r="C146" s="438">
        <f>'Regulatory instruments'!H99</f>
        <v/>
      </c>
      <c r="D146" s="438">
        <f>'Regulatory instruments'!G99</f>
        <v/>
      </c>
      <c r="E146" s="438">
        <f>'Regulatory instruments'!V99</f>
        <v/>
      </c>
      <c r="F146" s="438">
        <f>'Regulatory instruments'!R99</f>
        <v/>
      </c>
      <c r="G146" s="438">
        <f>'Regulatory instruments'!S99</f>
        <v/>
      </c>
      <c r="H146" s="438">
        <f>'Regulatory instruments'!L99</f>
        <v/>
      </c>
      <c r="I146" s="438" t="inlineStr">
        <is>
          <t>Regulatory instruments</t>
        </is>
      </c>
      <c r="J146" s="438">
        <f>'Regulatory instruments'!C99</f>
        <v/>
      </c>
      <c r="K146" s="438">
        <f>'Regulatory instruments'!E99</f>
        <v/>
      </c>
      <c r="L146" s="438">
        <f>'Regulatory instruments'!F99</f>
        <v/>
      </c>
      <c r="M146" s="438">
        <f>'Regulatory instruments'!M99</f>
        <v/>
      </c>
    </row>
    <row r="147">
      <c r="A147" s="438">
        <f>'Regulatory instruments'!A100</f>
        <v/>
      </c>
      <c r="B147" s="438">
        <f>'Regulatory instruments'!D100</f>
        <v/>
      </c>
      <c r="C147" s="438">
        <f>'Regulatory instruments'!H100</f>
        <v/>
      </c>
      <c r="D147" s="438">
        <f>'Regulatory instruments'!G100</f>
        <v/>
      </c>
      <c r="E147" s="438">
        <f>'Regulatory instruments'!V100</f>
        <v/>
      </c>
      <c r="F147" s="438">
        <f>'Regulatory instruments'!R100</f>
        <v/>
      </c>
      <c r="G147" s="438">
        <f>'Regulatory instruments'!S100</f>
        <v/>
      </c>
      <c r="H147" s="438">
        <f>'Regulatory instruments'!L100</f>
        <v/>
      </c>
      <c r="I147" s="438" t="inlineStr">
        <is>
          <t>Regulatory instruments</t>
        </is>
      </c>
      <c r="J147" s="438">
        <f>'Regulatory instruments'!C100</f>
        <v/>
      </c>
      <c r="K147" s="438">
        <f>'Regulatory instruments'!E100</f>
        <v/>
      </c>
      <c r="L147" s="438">
        <f>'Regulatory instruments'!F100</f>
        <v/>
      </c>
      <c r="M147" s="438">
        <f>'Regulatory instruments'!M100</f>
        <v/>
      </c>
    </row>
    <row r="148">
      <c r="A148" s="438">
        <f>'Regulatory instruments'!A101</f>
        <v/>
      </c>
      <c r="B148" s="438">
        <f>'Regulatory instruments'!D101</f>
        <v/>
      </c>
      <c r="C148" s="438">
        <f>'Regulatory instruments'!H101</f>
        <v/>
      </c>
      <c r="D148" s="438">
        <f>'Regulatory instruments'!G101</f>
        <v/>
      </c>
      <c r="E148" s="438">
        <f>'Regulatory instruments'!V101</f>
        <v/>
      </c>
      <c r="F148" s="438">
        <f>'Regulatory instruments'!R101</f>
        <v/>
      </c>
      <c r="G148" s="438">
        <f>'Regulatory instruments'!S101</f>
        <v/>
      </c>
      <c r="H148" s="438">
        <f>'Regulatory instruments'!L101</f>
        <v/>
      </c>
      <c r="I148" s="438" t="inlineStr">
        <is>
          <t>Regulatory instruments</t>
        </is>
      </c>
      <c r="J148" s="438">
        <f>'Regulatory instruments'!C101</f>
        <v/>
      </c>
      <c r="K148" s="438">
        <f>'Regulatory instruments'!E101</f>
        <v/>
      </c>
      <c r="L148" s="438">
        <f>'Regulatory instruments'!F101</f>
        <v/>
      </c>
      <c r="M148" s="438">
        <f>'Regulatory instruments'!M101</f>
        <v/>
      </c>
    </row>
    <row r="149">
      <c r="A149" s="438">
        <f>'Regulatory instruments'!A102</f>
        <v/>
      </c>
      <c r="B149" s="438">
        <f>'Regulatory instruments'!D102</f>
        <v/>
      </c>
      <c r="C149" s="438">
        <f>'Regulatory instruments'!H102</f>
        <v/>
      </c>
      <c r="D149" s="438">
        <f>'Regulatory instruments'!G102</f>
        <v/>
      </c>
      <c r="E149" s="438">
        <f>'Regulatory instruments'!V102</f>
        <v/>
      </c>
      <c r="F149" s="438">
        <f>'Regulatory instruments'!R102</f>
        <v/>
      </c>
      <c r="G149" s="438">
        <f>'Regulatory instruments'!S102</f>
        <v/>
      </c>
      <c r="H149" s="438">
        <f>'Regulatory instruments'!L102</f>
        <v/>
      </c>
      <c r="I149" s="438" t="inlineStr">
        <is>
          <t>Regulatory instruments</t>
        </is>
      </c>
      <c r="J149" s="438">
        <f>'Regulatory instruments'!C102</f>
        <v/>
      </c>
      <c r="K149" s="438">
        <f>'Regulatory instruments'!E102</f>
        <v/>
      </c>
      <c r="L149" s="438">
        <f>'Regulatory instruments'!F102</f>
        <v/>
      </c>
      <c r="M149" s="438">
        <f>'Regulatory instruments'!M102</f>
        <v/>
      </c>
    </row>
    <row r="150">
      <c r="A150" s="438">
        <f>'Regulatory instruments'!A103</f>
        <v/>
      </c>
      <c r="B150" s="438">
        <f>'Regulatory instruments'!D103</f>
        <v/>
      </c>
      <c r="C150" s="438">
        <f>'Regulatory instruments'!H103</f>
        <v/>
      </c>
      <c r="D150" s="438">
        <f>'Regulatory instruments'!G103</f>
        <v/>
      </c>
      <c r="E150" s="438">
        <f>'Regulatory instruments'!V103</f>
        <v/>
      </c>
      <c r="F150" s="438">
        <f>'Regulatory instruments'!R103</f>
        <v/>
      </c>
      <c r="G150" s="438">
        <f>'Regulatory instruments'!S103</f>
        <v/>
      </c>
      <c r="H150" s="438">
        <f>'Regulatory instruments'!L103</f>
        <v/>
      </c>
      <c r="I150" s="438" t="inlineStr">
        <is>
          <t>Regulatory instruments</t>
        </is>
      </c>
      <c r="J150" s="438">
        <f>'Regulatory instruments'!C103</f>
        <v/>
      </c>
      <c r="K150" s="438">
        <f>'Regulatory instruments'!E103</f>
        <v/>
      </c>
      <c r="L150" s="438">
        <f>'Regulatory instruments'!F103</f>
        <v/>
      </c>
      <c r="M150" s="438">
        <f>'Regulatory instruments'!M103</f>
        <v/>
      </c>
    </row>
    <row r="151">
      <c r="A151" s="438">
        <f>'Regulatory instruments'!A104</f>
        <v/>
      </c>
      <c r="B151" s="438">
        <f>'Regulatory instruments'!D104</f>
        <v/>
      </c>
      <c r="C151" s="438">
        <f>'Regulatory instruments'!H104</f>
        <v/>
      </c>
      <c r="D151" s="438">
        <f>'Regulatory instruments'!G104</f>
        <v/>
      </c>
      <c r="E151" s="438">
        <f>'Regulatory instruments'!V104</f>
        <v/>
      </c>
      <c r="F151" s="438">
        <f>'Regulatory instruments'!R104</f>
        <v/>
      </c>
      <c r="G151" s="438">
        <f>'Regulatory instruments'!S104</f>
        <v/>
      </c>
      <c r="H151" s="438">
        <f>'Regulatory instruments'!L104</f>
        <v/>
      </c>
      <c r="I151" s="438" t="inlineStr">
        <is>
          <t>Regulatory instruments</t>
        </is>
      </c>
      <c r="J151" s="438">
        <f>'Regulatory instruments'!C104</f>
        <v/>
      </c>
      <c r="K151" s="438">
        <f>'Regulatory instruments'!E104</f>
        <v/>
      </c>
      <c r="L151" s="438">
        <f>'Regulatory instruments'!F104</f>
        <v/>
      </c>
      <c r="M151" s="438">
        <f>'Regulatory instruments'!M104</f>
        <v/>
      </c>
    </row>
    <row r="152">
      <c r="A152" s="438">
        <f>'Regulatory instruments'!A105</f>
        <v/>
      </c>
      <c r="B152" s="438">
        <f>'Regulatory instruments'!D105</f>
        <v/>
      </c>
      <c r="C152" s="438">
        <f>'Regulatory instruments'!H105</f>
        <v/>
      </c>
      <c r="D152" s="438">
        <f>'Regulatory instruments'!G105</f>
        <v/>
      </c>
      <c r="E152" s="438">
        <f>'Regulatory instruments'!V105</f>
        <v/>
      </c>
      <c r="F152" s="438">
        <f>'Regulatory instruments'!R105</f>
        <v/>
      </c>
      <c r="G152" s="438">
        <f>'Regulatory instruments'!S105</f>
        <v/>
      </c>
      <c r="H152" s="438">
        <f>'Regulatory instruments'!L105</f>
        <v/>
      </c>
      <c r="I152" s="438" t="inlineStr">
        <is>
          <t>Regulatory instruments</t>
        </is>
      </c>
      <c r="J152" s="438">
        <f>'Regulatory instruments'!C105</f>
        <v/>
      </c>
      <c r="K152" s="438">
        <f>'Regulatory instruments'!E105</f>
        <v/>
      </c>
      <c r="L152" s="438">
        <f>'Regulatory instruments'!F105</f>
        <v/>
      </c>
      <c r="M152" s="438">
        <f>'Regulatory instruments'!M105</f>
        <v/>
      </c>
    </row>
    <row r="153">
      <c r="A153" s="438">
        <f>'Regulatory instruments'!A106</f>
        <v/>
      </c>
      <c r="B153" s="438">
        <f>'Regulatory instruments'!D106</f>
        <v/>
      </c>
      <c r="C153" s="438">
        <f>'Regulatory instruments'!H106</f>
        <v/>
      </c>
      <c r="D153" s="438">
        <f>'Regulatory instruments'!G106</f>
        <v/>
      </c>
      <c r="E153" s="438">
        <f>'Regulatory instruments'!V106</f>
        <v/>
      </c>
      <c r="F153" s="438">
        <f>'Regulatory instruments'!R106</f>
        <v/>
      </c>
      <c r="G153" s="438">
        <f>'Regulatory instruments'!S106</f>
        <v/>
      </c>
      <c r="H153" s="438">
        <f>'Regulatory instruments'!L106</f>
        <v/>
      </c>
      <c r="I153" s="438" t="inlineStr">
        <is>
          <t>Regulatory instruments</t>
        </is>
      </c>
      <c r="J153" s="438">
        <f>'Regulatory instruments'!C106</f>
        <v/>
      </c>
      <c r="K153" s="438">
        <f>'Regulatory instruments'!E106</f>
        <v/>
      </c>
      <c r="L153" s="438">
        <f>'Regulatory instruments'!F106</f>
        <v/>
      </c>
      <c r="M153" s="438">
        <f>'Regulatory instruments'!M106</f>
        <v/>
      </c>
    </row>
    <row r="154">
      <c r="A154" s="438">
        <f>'Regulatory instruments'!A107</f>
        <v/>
      </c>
      <c r="B154" s="438">
        <f>'Regulatory instruments'!D107</f>
        <v/>
      </c>
      <c r="C154" s="438">
        <f>'Regulatory instruments'!H107</f>
        <v/>
      </c>
      <c r="D154" s="438">
        <f>'Regulatory instruments'!G107</f>
        <v/>
      </c>
      <c r="E154" s="438">
        <f>'Regulatory instruments'!V107</f>
        <v/>
      </c>
      <c r="F154" s="438">
        <f>'Regulatory instruments'!R107</f>
        <v/>
      </c>
      <c r="G154" s="438">
        <f>'Regulatory instruments'!S107</f>
        <v/>
      </c>
      <c r="H154" s="438">
        <f>'Regulatory instruments'!L107</f>
        <v/>
      </c>
      <c r="I154" s="438" t="inlineStr">
        <is>
          <t>Regulatory instruments</t>
        </is>
      </c>
      <c r="J154" s="438">
        <f>'Regulatory instruments'!C107</f>
        <v/>
      </c>
      <c r="K154" s="438">
        <f>'Regulatory instruments'!E107</f>
        <v/>
      </c>
      <c r="L154" s="438">
        <f>'Regulatory instruments'!F107</f>
        <v/>
      </c>
      <c r="M154" s="438">
        <f>'Regulatory instruments'!M107</f>
        <v/>
      </c>
    </row>
    <row r="155">
      <c r="A155" s="438">
        <f>'Regulatory instruments'!A108</f>
        <v/>
      </c>
      <c r="B155" s="438">
        <f>'Regulatory instruments'!D108</f>
        <v/>
      </c>
      <c r="C155" s="438">
        <f>'Regulatory instruments'!H108</f>
        <v/>
      </c>
      <c r="D155" s="438">
        <f>'Regulatory instruments'!G108</f>
        <v/>
      </c>
      <c r="E155" s="438">
        <f>'Regulatory instruments'!V108</f>
        <v/>
      </c>
      <c r="F155" s="438">
        <f>'Regulatory instruments'!R108</f>
        <v/>
      </c>
      <c r="G155" s="438">
        <f>'Regulatory instruments'!S108</f>
        <v/>
      </c>
      <c r="H155" s="438">
        <f>'Regulatory instruments'!L108</f>
        <v/>
      </c>
      <c r="I155" s="438" t="inlineStr">
        <is>
          <t>Regulatory instruments</t>
        </is>
      </c>
      <c r="J155" s="438">
        <f>'Regulatory instruments'!C108</f>
        <v/>
      </c>
      <c r="K155" s="438">
        <f>'Regulatory instruments'!E108</f>
        <v/>
      </c>
      <c r="L155" s="438">
        <f>'Regulatory instruments'!F108</f>
        <v/>
      </c>
      <c r="M155" s="438">
        <f>'Regulatory instruments'!M108</f>
        <v/>
      </c>
    </row>
    <row r="156">
      <c r="A156" s="438">
        <f>'Regulatory instruments'!A109</f>
        <v/>
      </c>
      <c r="B156" s="438">
        <f>'Regulatory instruments'!D109</f>
        <v/>
      </c>
      <c r="C156" s="438">
        <f>'Regulatory instruments'!H109</f>
        <v/>
      </c>
      <c r="D156" s="438">
        <f>'Regulatory instruments'!G109</f>
        <v/>
      </c>
      <c r="E156" s="438">
        <f>'Regulatory instruments'!V109</f>
        <v/>
      </c>
      <c r="F156" s="438">
        <f>'Regulatory instruments'!R109</f>
        <v/>
      </c>
      <c r="G156" s="438">
        <f>'Regulatory instruments'!S109</f>
        <v/>
      </c>
      <c r="H156" s="438">
        <f>'Regulatory instruments'!L109</f>
        <v/>
      </c>
      <c r="I156" s="438" t="inlineStr">
        <is>
          <t>Regulatory instruments</t>
        </is>
      </c>
      <c r="J156" s="438">
        <f>'Regulatory instruments'!C109</f>
        <v/>
      </c>
      <c r="K156" s="438">
        <f>'Regulatory instruments'!E109</f>
        <v/>
      </c>
      <c r="L156" s="438">
        <f>'Regulatory instruments'!F109</f>
        <v/>
      </c>
      <c r="M156" s="438">
        <f>'Regulatory instruments'!M109</f>
        <v/>
      </c>
    </row>
    <row r="157">
      <c r="A157" s="438">
        <f>'Regulatory instruments'!A110</f>
        <v/>
      </c>
      <c r="B157" s="438">
        <f>'Regulatory instruments'!D110</f>
        <v/>
      </c>
      <c r="C157" s="438">
        <f>'Regulatory instruments'!H110</f>
        <v/>
      </c>
      <c r="D157" s="438">
        <f>'Regulatory instruments'!G110</f>
        <v/>
      </c>
      <c r="E157" s="438">
        <f>'Regulatory instruments'!V110</f>
        <v/>
      </c>
      <c r="F157" s="438">
        <f>'Regulatory instruments'!R110</f>
        <v/>
      </c>
      <c r="G157" s="438">
        <f>'Regulatory instruments'!S110</f>
        <v/>
      </c>
      <c r="H157" s="438">
        <f>'Regulatory instruments'!L110</f>
        <v/>
      </c>
      <c r="I157" s="438" t="inlineStr">
        <is>
          <t>Regulatory instruments</t>
        </is>
      </c>
      <c r="J157" s="438">
        <f>'Regulatory instruments'!C110</f>
        <v/>
      </c>
      <c r="K157" s="438">
        <f>'Regulatory instruments'!E110</f>
        <v/>
      </c>
      <c r="L157" s="438">
        <f>'Regulatory instruments'!F110</f>
        <v/>
      </c>
      <c r="M157" s="438">
        <f>'Regulatory instruments'!M110</f>
        <v/>
      </c>
    </row>
    <row r="158">
      <c r="A158" s="438">
        <f>'Regulatory instruments'!A111</f>
        <v/>
      </c>
      <c r="B158" s="438">
        <f>'Regulatory instruments'!D111</f>
        <v/>
      </c>
      <c r="C158" s="438">
        <f>'Regulatory instruments'!H111</f>
        <v/>
      </c>
      <c r="D158" s="438">
        <f>'Regulatory instruments'!G111</f>
        <v/>
      </c>
      <c r="E158" s="438">
        <f>'Regulatory instruments'!V111</f>
        <v/>
      </c>
      <c r="F158" s="438">
        <f>'Regulatory instruments'!R111</f>
        <v/>
      </c>
      <c r="G158" s="438">
        <f>'Regulatory instruments'!S111</f>
        <v/>
      </c>
      <c r="H158" s="438">
        <f>'Regulatory instruments'!L111</f>
        <v/>
      </c>
      <c r="I158" s="438" t="inlineStr">
        <is>
          <t>Regulatory instruments</t>
        </is>
      </c>
      <c r="J158" s="438">
        <f>'Regulatory instruments'!C111</f>
        <v/>
      </c>
      <c r="K158" s="438">
        <f>'Regulatory instruments'!E111</f>
        <v/>
      </c>
      <c r="L158" s="438">
        <f>'Regulatory instruments'!F111</f>
        <v/>
      </c>
      <c r="M158" s="438">
        <f>'Regulatory instruments'!M111</f>
        <v/>
      </c>
    </row>
    <row r="159">
      <c r="A159" s="438">
        <f>'Regulatory instruments'!A112</f>
        <v/>
      </c>
      <c r="B159" s="438">
        <f>'Regulatory instruments'!D112</f>
        <v/>
      </c>
      <c r="C159" s="438">
        <f>'Regulatory instruments'!H112</f>
        <v/>
      </c>
      <c r="D159" s="438">
        <f>'Regulatory instruments'!G112</f>
        <v/>
      </c>
      <c r="E159" s="438">
        <f>'Regulatory instruments'!V112</f>
        <v/>
      </c>
      <c r="F159" s="438">
        <f>'Regulatory instruments'!R112</f>
        <v/>
      </c>
      <c r="G159" s="438">
        <f>'Regulatory instruments'!S112</f>
        <v/>
      </c>
      <c r="H159" s="438">
        <f>'Regulatory instruments'!L112</f>
        <v/>
      </c>
      <c r="I159" s="438" t="inlineStr">
        <is>
          <t>Regulatory instruments</t>
        </is>
      </c>
      <c r="J159" s="438">
        <f>'Regulatory instruments'!C112</f>
        <v/>
      </c>
      <c r="K159" s="438">
        <f>'Regulatory instruments'!E112</f>
        <v/>
      </c>
      <c r="L159" s="438">
        <f>'Regulatory instruments'!F112</f>
        <v/>
      </c>
      <c r="M159" s="438">
        <f>'Regulatory instruments'!M112</f>
        <v/>
      </c>
    </row>
    <row r="160">
      <c r="A160" s="438">
        <f>'Regulatory instruments'!A113</f>
        <v/>
      </c>
      <c r="B160" s="438">
        <f>'Regulatory instruments'!D113</f>
        <v/>
      </c>
      <c r="C160" s="438">
        <f>'Regulatory instruments'!H113</f>
        <v/>
      </c>
      <c r="D160" s="438">
        <f>'Regulatory instruments'!G113</f>
        <v/>
      </c>
      <c r="E160" s="438">
        <f>'Regulatory instruments'!V113</f>
        <v/>
      </c>
      <c r="F160" s="438">
        <f>'Regulatory instruments'!R113</f>
        <v/>
      </c>
      <c r="G160" s="438">
        <f>'Regulatory instruments'!S113</f>
        <v/>
      </c>
      <c r="H160" s="438">
        <f>'Regulatory instruments'!L113</f>
        <v/>
      </c>
      <c r="I160" s="438" t="inlineStr">
        <is>
          <t>Regulatory instruments</t>
        </is>
      </c>
      <c r="J160" s="438">
        <f>'Regulatory instruments'!C113</f>
        <v/>
      </c>
      <c r="K160" s="438">
        <f>'Regulatory instruments'!E113</f>
        <v/>
      </c>
      <c r="L160" s="438">
        <f>'Regulatory instruments'!F113</f>
        <v/>
      </c>
      <c r="M160" s="438">
        <f>'Regulatory instruments'!M113</f>
        <v/>
      </c>
    </row>
    <row r="161">
      <c r="A161" s="438">
        <f>'Regulatory instruments'!A114</f>
        <v/>
      </c>
      <c r="B161" s="438">
        <f>'Regulatory instruments'!D114</f>
        <v/>
      </c>
      <c r="C161" s="438">
        <f>'Regulatory instruments'!H114</f>
        <v/>
      </c>
      <c r="D161" s="438">
        <f>'Regulatory instruments'!G114</f>
        <v/>
      </c>
      <c r="E161" s="438">
        <f>'Regulatory instruments'!V114</f>
        <v/>
      </c>
      <c r="F161" s="438">
        <f>'Regulatory instruments'!R114</f>
        <v/>
      </c>
      <c r="G161" s="438">
        <f>'Regulatory instruments'!S114</f>
        <v/>
      </c>
      <c r="H161" s="438">
        <f>'Regulatory instruments'!L114</f>
        <v/>
      </c>
      <c r="I161" s="438" t="inlineStr">
        <is>
          <t>Regulatory instruments</t>
        </is>
      </c>
      <c r="J161" s="438">
        <f>'Regulatory instruments'!C114</f>
        <v/>
      </c>
      <c r="K161" s="438">
        <f>'Regulatory instruments'!E114</f>
        <v/>
      </c>
      <c r="L161" s="438">
        <f>'Regulatory instruments'!F114</f>
        <v/>
      </c>
      <c r="M161" s="438">
        <f>'Regulatory instruments'!M114</f>
        <v/>
      </c>
    </row>
    <row r="162">
      <c r="A162" s="438">
        <f>'Regulatory instruments'!A115</f>
        <v/>
      </c>
      <c r="B162" s="438">
        <f>'Regulatory instruments'!D115</f>
        <v/>
      </c>
      <c r="C162" s="438">
        <f>'Regulatory instruments'!H115</f>
        <v/>
      </c>
      <c r="D162" s="438">
        <f>'Regulatory instruments'!G115</f>
        <v/>
      </c>
      <c r="E162" s="438">
        <f>'Regulatory instruments'!V115</f>
        <v/>
      </c>
      <c r="F162" s="438">
        <f>'Regulatory instruments'!R115</f>
        <v/>
      </c>
      <c r="G162" s="438">
        <f>'Regulatory instruments'!S115</f>
        <v/>
      </c>
      <c r="H162" s="438">
        <f>'Regulatory instruments'!L115</f>
        <v/>
      </c>
      <c r="I162" s="438" t="inlineStr">
        <is>
          <t>Regulatory instruments</t>
        </is>
      </c>
      <c r="J162" s="438">
        <f>'Regulatory instruments'!C115</f>
        <v/>
      </c>
      <c r="K162" s="438">
        <f>'Regulatory instruments'!E115</f>
        <v/>
      </c>
      <c r="L162" s="438">
        <f>'Regulatory instruments'!F115</f>
        <v/>
      </c>
      <c r="M162" s="438">
        <f>'Regulatory instruments'!M115</f>
        <v/>
      </c>
    </row>
    <row r="163">
      <c r="A163" s="438">
        <f>'Regulatory instruments'!A116</f>
        <v/>
      </c>
      <c r="B163" s="438">
        <f>'Regulatory instruments'!D116</f>
        <v/>
      </c>
      <c r="C163" s="438">
        <f>'Regulatory instruments'!H116</f>
        <v/>
      </c>
      <c r="D163" s="438">
        <f>'Regulatory instruments'!G116</f>
        <v/>
      </c>
      <c r="E163" s="438">
        <f>'Regulatory instruments'!V116</f>
        <v/>
      </c>
      <c r="F163" s="438">
        <f>'Regulatory instruments'!R116</f>
        <v/>
      </c>
      <c r="G163" s="438">
        <f>'Regulatory instruments'!S116</f>
        <v/>
      </c>
      <c r="H163" s="438">
        <f>'Regulatory instruments'!L116</f>
        <v/>
      </c>
      <c r="I163" s="438" t="inlineStr">
        <is>
          <t>Regulatory instruments</t>
        </is>
      </c>
      <c r="J163" s="438">
        <f>'Regulatory instruments'!C116</f>
        <v/>
      </c>
      <c r="K163" s="438">
        <f>'Regulatory instruments'!E116</f>
        <v/>
      </c>
      <c r="L163" s="438">
        <f>'Regulatory instruments'!F116</f>
        <v/>
      </c>
      <c r="M163" s="438">
        <f>'Regulatory instruments'!M116</f>
        <v/>
      </c>
    </row>
    <row r="164">
      <c r="A164" s="438">
        <f>'Regulatory instruments'!A117</f>
        <v/>
      </c>
      <c r="B164" s="438">
        <f>'Regulatory instruments'!D117</f>
        <v/>
      </c>
      <c r="C164" s="438">
        <f>'Regulatory instruments'!H117</f>
        <v/>
      </c>
      <c r="D164" s="438">
        <f>'Regulatory instruments'!G117</f>
        <v/>
      </c>
      <c r="E164" s="438">
        <f>'Regulatory instruments'!V117</f>
        <v/>
      </c>
      <c r="F164" s="438">
        <f>'Regulatory instruments'!R117</f>
        <v/>
      </c>
      <c r="G164" s="438">
        <f>'Regulatory instruments'!S117</f>
        <v/>
      </c>
      <c r="H164" s="438">
        <f>'Regulatory instruments'!L117</f>
        <v/>
      </c>
      <c r="I164" s="438" t="inlineStr">
        <is>
          <t>Regulatory instruments</t>
        </is>
      </c>
      <c r="J164" s="438">
        <f>'Regulatory instruments'!C117</f>
        <v/>
      </c>
      <c r="K164" s="438">
        <f>'Regulatory instruments'!E117</f>
        <v/>
      </c>
      <c r="L164" s="438">
        <f>'Regulatory instruments'!F117</f>
        <v/>
      </c>
      <c r="M164" s="438">
        <f>'Regulatory instruments'!M117</f>
        <v/>
      </c>
    </row>
    <row r="165">
      <c r="A165" s="438">
        <f>'Regulatory instruments'!A118</f>
        <v/>
      </c>
      <c r="B165" s="438">
        <f>'Regulatory instruments'!D118</f>
        <v/>
      </c>
      <c r="C165" s="438">
        <f>'Regulatory instruments'!H118</f>
        <v/>
      </c>
      <c r="D165" s="438">
        <f>'Regulatory instruments'!G118</f>
        <v/>
      </c>
      <c r="E165" s="438">
        <f>'Regulatory instruments'!V118</f>
        <v/>
      </c>
      <c r="F165" s="438">
        <f>'Regulatory instruments'!R118</f>
        <v/>
      </c>
      <c r="G165" s="438">
        <f>'Regulatory instruments'!S118</f>
        <v/>
      </c>
      <c r="H165" s="438">
        <f>'Regulatory instruments'!L118</f>
        <v/>
      </c>
      <c r="I165" s="438" t="inlineStr">
        <is>
          <t>Regulatory instruments</t>
        </is>
      </c>
      <c r="J165" s="438">
        <f>'Regulatory instruments'!C118</f>
        <v/>
      </c>
      <c r="K165" s="438">
        <f>'Regulatory instruments'!E118</f>
        <v/>
      </c>
      <c r="L165" s="438">
        <f>'Regulatory instruments'!F118</f>
        <v/>
      </c>
      <c r="M165" s="438">
        <f>'Regulatory instruments'!M118</f>
        <v/>
      </c>
    </row>
    <row r="166">
      <c r="A166" s="438">
        <f>'Regulatory instruments'!A119</f>
        <v/>
      </c>
      <c r="B166" s="438">
        <f>'Regulatory instruments'!D119</f>
        <v/>
      </c>
      <c r="C166" s="438">
        <f>'Regulatory instruments'!H119</f>
        <v/>
      </c>
      <c r="D166" s="438">
        <f>'Regulatory instruments'!G119</f>
        <v/>
      </c>
      <c r="E166" s="438">
        <f>'Regulatory instruments'!V119</f>
        <v/>
      </c>
      <c r="F166" s="438">
        <f>'Regulatory instruments'!R119</f>
        <v/>
      </c>
      <c r="G166" s="438">
        <f>'Regulatory instruments'!S119</f>
        <v/>
      </c>
      <c r="H166" s="438">
        <f>'Regulatory instruments'!L119</f>
        <v/>
      </c>
      <c r="I166" s="438" t="inlineStr">
        <is>
          <t>Regulatory instruments</t>
        </is>
      </c>
      <c r="J166" s="438">
        <f>'Regulatory instruments'!C119</f>
        <v/>
      </c>
      <c r="K166" s="438">
        <f>'Regulatory instruments'!E119</f>
        <v/>
      </c>
      <c r="L166" s="438">
        <f>'Regulatory instruments'!F119</f>
        <v/>
      </c>
      <c r="M166" s="438">
        <f>'Regulatory instruments'!M119</f>
        <v/>
      </c>
    </row>
    <row r="167">
      <c r="A167" s="438">
        <f>'Regulatory instruments'!A120</f>
        <v/>
      </c>
      <c r="B167" s="438">
        <f>'Regulatory instruments'!D120</f>
        <v/>
      </c>
      <c r="C167" s="438">
        <f>'Regulatory instruments'!H120</f>
        <v/>
      </c>
      <c r="D167" s="438">
        <f>'Regulatory instruments'!G120</f>
        <v/>
      </c>
      <c r="E167" s="438">
        <f>'Regulatory instruments'!V120</f>
        <v/>
      </c>
      <c r="F167" s="438">
        <f>'Regulatory instruments'!R120</f>
        <v/>
      </c>
      <c r="G167" s="438">
        <f>'Regulatory instruments'!S120</f>
        <v/>
      </c>
      <c r="H167" s="438">
        <f>'Regulatory instruments'!L120</f>
        <v/>
      </c>
      <c r="I167" s="438" t="inlineStr">
        <is>
          <t>Regulatory instruments</t>
        </is>
      </c>
      <c r="J167" s="438">
        <f>'Regulatory instruments'!C120</f>
        <v/>
      </c>
      <c r="K167" s="438">
        <f>'Regulatory instruments'!E120</f>
        <v/>
      </c>
      <c r="L167" s="438">
        <f>'Regulatory instruments'!F120</f>
        <v/>
      </c>
      <c r="M167" s="438">
        <f>'Regulatory instruments'!M120</f>
        <v/>
      </c>
    </row>
    <row r="168">
      <c r="A168" s="438">
        <f>'Regulatory instruments'!A121</f>
        <v/>
      </c>
      <c r="B168" s="438">
        <f>'Regulatory instruments'!D121</f>
        <v/>
      </c>
      <c r="C168" s="438">
        <f>'Regulatory instruments'!H121</f>
        <v/>
      </c>
      <c r="D168" s="438">
        <f>'Regulatory instruments'!G121</f>
        <v/>
      </c>
      <c r="E168" s="438">
        <f>'Regulatory instruments'!V121</f>
        <v/>
      </c>
      <c r="F168" s="438">
        <f>'Regulatory instruments'!R121</f>
        <v/>
      </c>
      <c r="G168" s="438">
        <f>'Regulatory instruments'!S121</f>
        <v/>
      </c>
      <c r="H168" s="438">
        <f>'Regulatory instruments'!L121</f>
        <v/>
      </c>
      <c r="I168" s="438" t="inlineStr">
        <is>
          <t>Regulatory instruments</t>
        </is>
      </c>
      <c r="J168" s="438">
        <f>'Regulatory instruments'!C121</f>
        <v/>
      </c>
      <c r="K168" s="438">
        <f>'Regulatory instruments'!E121</f>
        <v/>
      </c>
      <c r="L168" s="438">
        <f>'Regulatory instruments'!F121</f>
        <v/>
      </c>
      <c r="M168" s="438">
        <f>'Regulatory instruments'!M121</f>
        <v/>
      </c>
    </row>
    <row r="169">
      <c r="A169" s="438">
        <f>'Regulatory instruments'!A122</f>
        <v/>
      </c>
      <c r="B169" s="438">
        <f>'Regulatory instruments'!D122</f>
        <v/>
      </c>
      <c r="C169" s="438">
        <f>'Regulatory instruments'!H122</f>
        <v/>
      </c>
      <c r="D169" s="438">
        <f>'Regulatory instruments'!G122</f>
        <v/>
      </c>
      <c r="E169" s="438">
        <f>'Regulatory instruments'!V122</f>
        <v/>
      </c>
      <c r="F169" s="438">
        <f>'Regulatory instruments'!R122</f>
        <v/>
      </c>
      <c r="G169" s="438">
        <f>'Regulatory instruments'!S122</f>
        <v/>
      </c>
      <c r="H169" s="438">
        <f>'Regulatory instruments'!L122</f>
        <v/>
      </c>
      <c r="I169" s="438" t="inlineStr">
        <is>
          <t>Regulatory instruments</t>
        </is>
      </c>
      <c r="J169" s="438">
        <f>'Regulatory instruments'!C122</f>
        <v/>
      </c>
      <c r="K169" s="438">
        <f>'Regulatory instruments'!E122</f>
        <v/>
      </c>
      <c r="L169" s="438">
        <f>'Regulatory instruments'!F122</f>
        <v/>
      </c>
      <c r="M169" s="438">
        <f>'Regulatory instruments'!M122</f>
        <v/>
      </c>
    </row>
    <row r="170">
      <c r="A170" s="438">
        <f>'Regulatory instruments'!A123</f>
        <v/>
      </c>
      <c r="B170" s="438">
        <f>'Regulatory instruments'!D123</f>
        <v/>
      </c>
      <c r="C170" s="438">
        <f>'Regulatory instruments'!H123</f>
        <v/>
      </c>
      <c r="D170" s="438">
        <f>'Regulatory instruments'!G123</f>
        <v/>
      </c>
      <c r="E170" s="438">
        <f>'Regulatory instruments'!V123</f>
        <v/>
      </c>
      <c r="F170" s="438">
        <f>'Regulatory instruments'!R123</f>
        <v/>
      </c>
      <c r="G170" s="438">
        <f>'Regulatory instruments'!S123</f>
        <v/>
      </c>
      <c r="H170" s="438">
        <f>'Regulatory instruments'!L123</f>
        <v/>
      </c>
      <c r="I170" s="438" t="inlineStr">
        <is>
          <t>Regulatory instruments</t>
        </is>
      </c>
      <c r="J170" s="438">
        <f>'Regulatory instruments'!C123</f>
        <v/>
      </c>
      <c r="K170" s="438">
        <f>'Regulatory instruments'!E123</f>
        <v/>
      </c>
      <c r="L170" s="438">
        <f>'Regulatory instruments'!F123</f>
        <v/>
      </c>
      <c r="M170" s="438">
        <f>'Regulatory instruments'!M123</f>
        <v/>
      </c>
    </row>
    <row r="171">
      <c r="A171" s="438">
        <f>'Regulatory instruments'!A124</f>
        <v/>
      </c>
      <c r="B171" s="438">
        <f>'Regulatory instruments'!D124</f>
        <v/>
      </c>
      <c r="C171" s="438">
        <f>'Regulatory instruments'!H124</f>
        <v/>
      </c>
      <c r="D171" s="438">
        <f>'Regulatory instruments'!G124</f>
        <v/>
      </c>
      <c r="E171" s="438">
        <f>'Regulatory instruments'!V124</f>
        <v/>
      </c>
      <c r="F171" s="438">
        <f>'Regulatory instruments'!R124</f>
        <v/>
      </c>
      <c r="G171" s="438">
        <f>'Regulatory instruments'!S124</f>
        <v/>
      </c>
      <c r="H171" s="438">
        <f>'Regulatory instruments'!L124</f>
        <v/>
      </c>
      <c r="I171" s="438" t="inlineStr">
        <is>
          <t>Regulatory instruments</t>
        </is>
      </c>
      <c r="J171" s="438">
        <f>'Regulatory instruments'!C124</f>
        <v/>
      </c>
      <c r="K171" s="438">
        <f>'Regulatory instruments'!E124</f>
        <v/>
      </c>
      <c r="L171" s="438">
        <f>'Regulatory instruments'!F124</f>
        <v/>
      </c>
      <c r="M171" s="438">
        <f>'Regulatory instruments'!M124</f>
        <v/>
      </c>
    </row>
    <row r="172">
      <c r="A172" s="438">
        <f>'Regulatory instruments'!A125</f>
        <v/>
      </c>
      <c r="B172" s="438">
        <f>'Regulatory instruments'!D125</f>
        <v/>
      </c>
      <c r="C172" s="438">
        <f>'Regulatory instruments'!H125</f>
        <v/>
      </c>
      <c r="D172" s="438">
        <f>'Regulatory instruments'!G125</f>
        <v/>
      </c>
      <c r="E172" s="438">
        <f>'Regulatory instruments'!V125</f>
        <v/>
      </c>
      <c r="F172" s="438">
        <f>'Regulatory instruments'!R125</f>
        <v/>
      </c>
      <c r="G172" s="438">
        <f>'Regulatory instruments'!S125</f>
        <v/>
      </c>
      <c r="H172" s="438">
        <f>'Regulatory instruments'!L125</f>
        <v/>
      </c>
      <c r="I172" s="438" t="inlineStr">
        <is>
          <t>Regulatory instruments</t>
        </is>
      </c>
      <c r="J172" s="438">
        <f>'Regulatory instruments'!C125</f>
        <v/>
      </c>
      <c r="K172" s="438">
        <f>'Regulatory instruments'!E125</f>
        <v/>
      </c>
      <c r="L172" s="438">
        <f>'Regulatory instruments'!F125</f>
        <v/>
      </c>
      <c r="M172" s="438">
        <f>'Regulatory instruments'!M125</f>
        <v/>
      </c>
    </row>
    <row r="173">
      <c r="A173" s="438">
        <f>'Regulatory instruments'!A126</f>
        <v/>
      </c>
      <c r="B173" s="438">
        <f>'Regulatory instruments'!D126</f>
        <v/>
      </c>
      <c r="C173" s="438">
        <f>'Regulatory instruments'!H126</f>
        <v/>
      </c>
      <c r="D173" s="438">
        <f>'Regulatory instruments'!G126</f>
        <v/>
      </c>
      <c r="E173" s="438">
        <f>'Regulatory instruments'!V126</f>
        <v/>
      </c>
      <c r="F173" s="438">
        <f>'Regulatory instruments'!R126</f>
        <v/>
      </c>
      <c r="G173" s="438">
        <f>'Regulatory instruments'!S126</f>
        <v/>
      </c>
      <c r="H173" s="438">
        <f>'Regulatory instruments'!L126</f>
        <v/>
      </c>
      <c r="I173" s="438" t="inlineStr">
        <is>
          <t>Regulatory instruments</t>
        </is>
      </c>
      <c r="J173" s="438">
        <f>'Regulatory instruments'!C126</f>
        <v/>
      </c>
      <c r="K173" s="438">
        <f>'Regulatory instruments'!E126</f>
        <v/>
      </c>
      <c r="L173" s="438">
        <f>'Regulatory instruments'!F126</f>
        <v/>
      </c>
      <c r="M173" s="438">
        <f>'Regulatory instruments'!M126</f>
        <v/>
      </c>
    </row>
    <row r="174">
      <c r="A174" s="438">
        <f>'Regulatory instruments'!A127</f>
        <v/>
      </c>
      <c r="B174" s="438">
        <f>'Regulatory instruments'!D127</f>
        <v/>
      </c>
      <c r="C174" s="438">
        <f>'Regulatory instruments'!H127</f>
        <v/>
      </c>
      <c r="D174" s="438">
        <f>'Regulatory instruments'!G127</f>
        <v/>
      </c>
      <c r="E174" s="438">
        <f>'Regulatory instruments'!V127</f>
        <v/>
      </c>
      <c r="F174" s="438">
        <f>'Regulatory instruments'!R127</f>
        <v/>
      </c>
      <c r="G174" s="438">
        <f>'Regulatory instruments'!S127</f>
        <v/>
      </c>
      <c r="H174" s="438">
        <f>'Regulatory instruments'!L127</f>
        <v/>
      </c>
      <c r="I174" s="438" t="inlineStr">
        <is>
          <t>Regulatory instruments</t>
        </is>
      </c>
      <c r="J174" s="438">
        <f>'Regulatory instruments'!C127</f>
        <v/>
      </c>
      <c r="K174" s="438">
        <f>'Regulatory instruments'!E127</f>
        <v/>
      </c>
      <c r="L174" s="438">
        <f>'Regulatory instruments'!F127</f>
        <v/>
      </c>
      <c r="M174" s="438">
        <f>'Regulatory instruments'!M127</f>
        <v/>
      </c>
    </row>
    <row r="175">
      <c r="A175" s="438">
        <f>'Regulatory instruments'!A128</f>
        <v/>
      </c>
      <c r="B175" s="438">
        <f>'Regulatory instruments'!D128</f>
        <v/>
      </c>
      <c r="C175" s="438">
        <f>'Regulatory instruments'!H128</f>
        <v/>
      </c>
      <c r="D175" s="438">
        <f>'Regulatory instruments'!G128</f>
        <v/>
      </c>
      <c r="E175" s="438">
        <f>'Regulatory instruments'!V128</f>
        <v/>
      </c>
      <c r="F175" s="438">
        <f>'Regulatory instruments'!R128</f>
        <v/>
      </c>
      <c r="G175" s="438">
        <f>'Regulatory instruments'!S128</f>
        <v/>
      </c>
      <c r="H175" s="438">
        <f>'Regulatory instruments'!L128</f>
        <v/>
      </c>
      <c r="I175" s="438" t="inlineStr">
        <is>
          <t>Regulatory instruments</t>
        </is>
      </c>
      <c r="J175" s="438">
        <f>'Regulatory instruments'!C128</f>
        <v/>
      </c>
      <c r="K175" s="438">
        <f>'Regulatory instruments'!E128</f>
        <v/>
      </c>
      <c r="L175" s="438">
        <f>'Regulatory instruments'!F128</f>
        <v/>
      </c>
      <c r="M175" s="438">
        <f>'Regulatory instruments'!M128</f>
        <v/>
      </c>
    </row>
    <row r="176">
      <c r="A176" s="438">
        <f>'Regulatory instruments'!A129</f>
        <v/>
      </c>
      <c r="B176" s="438">
        <f>'Regulatory instruments'!D129</f>
        <v/>
      </c>
      <c r="C176" s="438">
        <f>'Regulatory instruments'!H129</f>
        <v/>
      </c>
      <c r="D176" s="438">
        <f>'Regulatory instruments'!G129</f>
        <v/>
      </c>
      <c r="E176" s="438">
        <f>'Regulatory instruments'!V129</f>
        <v/>
      </c>
      <c r="F176" s="438">
        <f>'Regulatory instruments'!R129</f>
        <v/>
      </c>
      <c r="G176" s="438">
        <f>'Regulatory instruments'!S129</f>
        <v/>
      </c>
      <c r="H176" s="438">
        <f>'Regulatory instruments'!L129</f>
        <v/>
      </c>
      <c r="I176" s="438" t="inlineStr">
        <is>
          <t>Regulatory instruments</t>
        </is>
      </c>
      <c r="J176" s="438">
        <f>'Regulatory instruments'!C129</f>
        <v/>
      </c>
      <c r="K176" s="438">
        <f>'Regulatory instruments'!E129</f>
        <v/>
      </c>
      <c r="L176" s="438">
        <f>'Regulatory instruments'!F129</f>
        <v/>
      </c>
      <c r="M176" s="438">
        <f>'Regulatory instruments'!M129</f>
        <v/>
      </c>
    </row>
    <row r="177">
      <c r="A177" s="438">
        <f>'Regulatory instruments'!A130</f>
        <v/>
      </c>
      <c r="B177" s="438">
        <f>'Regulatory instruments'!D130</f>
        <v/>
      </c>
      <c r="C177" s="438">
        <f>'Regulatory instruments'!H130</f>
        <v/>
      </c>
      <c r="D177" s="438">
        <f>'Regulatory instruments'!G130</f>
        <v/>
      </c>
      <c r="E177" s="438">
        <f>'Regulatory instruments'!V130</f>
        <v/>
      </c>
      <c r="F177" s="438">
        <f>'Regulatory instruments'!R130</f>
        <v/>
      </c>
      <c r="G177" s="438">
        <f>'Regulatory instruments'!S130</f>
        <v/>
      </c>
      <c r="H177" s="438">
        <f>'Regulatory instruments'!L130</f>
        <v/>
      </c>
      <c r="I177" s="438" t="inlineStr">
        <is>
          <t>Regulatory instruments</t>
        </is>
      </c>
      <c r="J177" s="438">
        <f>'Regulatory instruments'!C130</f>
        <v/>
      </c>
      <c r="K177" s="438">
        <f>'Regulatory instruments'!E130</f>
        <v/>
      </c>
      <c r="L177" s="438">
        <f>'Regulatory instruments'!F130</f>
        <v/>
      </c>
      <c r="M177" s="438">
        <f>'Regulatory instruments'!M130</f>
        <v/>
      </c>
    </row>
    <row r="178">
      <c r="A178" s="438">
        <f>'Regulatory instruments'!A131</f>
        <v/>
      </c>
      <c r="B178" s="438">
        <f>'Regulatory instruments'!D131</f>
        <v/>
      </c>
      <c r="C178" s="438">
        <f>'Regulatory instruments'!H131</f>
        <v/>
      </c>
      <c r="D178" s="438">
        <f>'Regulatory instruments'!G131</f>
        <v/>
      </c>
      <c r="E178" s="438">
        <f>'Regulatory instruments'!V131</f>
        <v/>
      </c>
      <c r="F178" s="438">
        <f>'Regulatory instruments'!R131</f>
        <v/>
      </c>
      <c r="G178" s="438">
        <f>'Regulatory instruments'!S131</f>
        <v/>
      </c>
      <c r="H178" s="438">
        <f>'Regulatory instruments'!L131</f>
        <v/>
      </c>
      <c r="I178" s="438" t="inlineStr">
        <is>
          <t>Regulatory instruments</t>
        </is>
      </c>
      <c r="J178" s="438">
        <f>'Regulatory instruments'!C131</f>
        <v/>
      </c>
      <c r="K178" s="438">
        <f>'Regulatory instruments'!E131</f>
        <v/>
      </c>
      <c r="L178" s="438">
        <f>'Regulatory instruments'!F131</f>
        <v/>
      </c>
      <c r="M178" s="438">
        <f>'Regulatory instruments'!M131</f>
        <v/>
      </c>
    </row>
    <row r="179">
      <c r="A179" s="438">
        <f>'Regulatory instruments'!A132</f>
        <v/>
      </c>
      <c r="B179" s="438">
        <f>'Regulatory instruments'!D132</f>
        <v/>
      </c>
      <c r="C179" s="438">
        <f>'Regulatory instruments'!H132</f>
        <v/>
      </c>
      <c r="D179" s="438">
        <f>'Regulatory instruments'!G132</f>
        <v/>
      </c>
      <c r="E179" s="438">
        <f>'Regulatory instruments'!V132</f>
        <v/>
      </c>
      <c r="F179" s="438">
        <f>'Regulatory instruments'!R132</f>
        <v/>
      </c>
      <c r="G179" s="438">
        <f>'Regulatory instruments'!S132</f>
        <v/>
      </c>
      <c r="H179" s="438">
        <f>'Regulatory instruments'!L132</f>
        <v/>
      </c>
      <c r="I179" s="438" t="inlineStr">
        <is>
          <t>Regulatory instruments</t>
        </is>
      </c>
      <c r="J179" s="438">
        <f>'Regulatory instruments'!C132</f>
        <v/>
      </c>
      <c r="K179" s="438">
        <f>'Regulatory instruments'!E132</f>
        <v/>
      </c>
      <c r="L179" s="438">
        <f>'Regulatory instruments'!F132</f>
        <v/>
      </c>
      <c r="M179" s="438">
        <f>'Regulatory instruments'!M132</f>
        <v/>
      </c>
    </row>
    <row r="180">
      <c r="A180" s="438">
        <f>'Regulatory instruments'!A133</f>
        <v/>
      </c>
      <c r="B180" s="438">
        <f>'Regulatory instruments'!D133</f>
        <v/>
      </c>
      <c r="C180" s="438">
        <f>'Regulatory instruments'!H133</f>
        <v/>
      </c>
      <c r="D180" s="438">
        <f>'Regulatory instruments'!G133</f>
        <v/>
      </c>
      <c r="E180" s="438">
        <f>'Regulatory instruments'!V133</f>
        <v/>
      </c>
      <c r="F180" s="438">
        <f>'Regulatory instruments'!R133</f>
        <v/>
      </c>
      <c r="G180" s="438">
        <f>'Regulatory instruments'!S133</f>
        <v/>
      </c>
      <c r="H180" s="438">
        <f>'Regulatory instruments'!L133</f>
        <v/>
      </c>
      <c r="I180" s="438" t="inlineStr">
        <is>
          <t>Regulatory instruments</t>
        </is>
      </c>
      <c r="J180" s="438">
        <f>'Regulatory instruments'!C133</f>
        <v/>
      </c>
      <c r="K180" s="438">
        <f>'Regulatory instruments'!E133</f>
        <v/>
      </c>
      <c r="L180" s="438">
        <f>'Regulatory instruments'!F133</f>
        <v/>
      </c>
      <c r="M180" s="438">
        <f>'Regulatory instruments'!M133</f>
        <v/>
      </c>
    </row>
    <row r="181">
      <c r="A181" s="438">
        <f>'Regulatory instruments'!A134</f>
        <v/>
      </c>
      <c r="B181" s="438">
        <f>'Regulatory instruments'!D134</f>
        <v/>
      </c>
      <c r="C181" s="438">
        <f>'Regulatory instruments'!H134</f>
        <v/>
      </c>
      <c r="D181" s="438">
        <f>'Regulatory instruments'!G134</f>
        <v/>
      </c>
      <c r="E181" s="438">
        <f>'Regulatory instruments'!V134</f>
        <v/>
      </c>
      <c r="F181" s="438">
        <f>'Regulatory instruments'!R134</f>
        <v/>
      </c>
      <c r="G181" s="438">
        <f>'Regulatory instruments'!S134</f>
        <v/>
      </c>
      <c r="H181" s="438">
        <f>'Regulatory instruments'!L134</f>
        <v/>
      </c>
      <c r="I181" s="438" t="inlineStr">
        <is>
          <t>Regulatory instruments</t>
        </is>
      </c>
      <c r="J181" s="438">
        <f>'Regulatory instruments'!C134</f>
        <v/>
      </c>
      <c r="K181" s="438">
        <f>'Regulatory instruments'!E134</f>
        <v/>
      </c>
      <c r="L181" s="438">
        <f>'Regulatory instruments'!F134</f>
        <v/>
      </c>
      <c r="M181" s="438">
        <f>'Regulatory instruments'!M134</f>
        <v/>
      </c>
    </row>
    <row r="182">
      <c r="A182" s="438">
        <f>'Regulatory instruments'!A135</f>
        <v/>
      </c>
      <c r="B182" s="438">
        <f>'Regulatory instruments'!D135</f>
        <v/>
      </c>
      <c r="C182" s="438">
        <f>'Regulatory instruments'!H135</f>
        <v/>
      </c>
      <c r="D182" s="438">
        <f>'Regulatory instruments'!G135</f>
        <v/>
      </c>
      <c r="E182" s="438">
        <f>'Regulatory instruments'!V135</f>
        <v/>
      </c>
      <c r="F182" s="438">
        <f>'Regulatory instruments'!R135</f>
        <v/>
      </c>
      <c r="G182" s="438">
        <f>'Regulatory instruments'!S135</f>
        <v/>
      </c>
      <c r="H182" s="438">
        <f>'Regulatory instruments'!L135</f>
        <v/>
      </c>
      <c r="I182" s="438" t="inlineStr">
        <is>
          <t>Regulatory instruments</t>
        </is>
      </c>
      <c r="J182" s="438">
        <f>'Regulatory instruments'!C135</f>
        <v/>
      </c>
      <c r="K182" s="438">
        <f>'Regulatory instruments'!E135</f>
        <v/>
      </c>
      <c r="L182" s="438">
        <f>'Regulatory instruments'!F135</f>
        <v/>
      </c>
      <c r="M182" s="438">
        <f>'Regulatory instruments'!M135</f>
        <v/>
      </c>
    </row>
    <row r="183">
      <c r="A183" s="438">
        <f>'Regulatory instruments'!A136</f>
        <v/>
      </c>
      <c r="B183" s="438">
        <f>'Regulatory instruments'!D136</f>
        <v/>
      </c>
      <c r="C183" s="438">
        <f>'Regulatory instruments'!H136</f>
        <v/>
      </c>
      <c r="D183" s="438">
        <f>'Regulatory instruments'!G136</f>
        <v/>
      </c>
      <c r="E183" s="438">
        <f>'Regulatory instruments'!V136</f>
        <v/>
      </c>
      <c r="F183" s="438">
        <f>'Regulatory instruments'!R136</f>
        <v/>
      </c>
      <c r="G183" s="438">
        <f>'Regulatory instruments'!S136</f>
        <v/>
      </c>
      <c r="H183" s="438">
        <f>'Regulatory instruments'!L136</f>
        <v/>
      </c>
      <c r="I183" s="438" t="inlineStr">
        <is>
          <t>Regulatory instruments</t>
        </is>
      </c>
      <c r="J183" s="438">
        <f>'Regulatory instruments'!C136</f>
        <v/>
      </c>
      <c r="K183" s="438">
        <f>'Regulatory instruments'!E136</f>
        <v/>
      </c>
      <c r="L183" s="438">
        <f>'Regulatory instruments'!F136</f>
        <v/>
      </c>
      <c r="M183" s="438">
        <f>'Regulatory instruments'!M136</f>
        <v/>
      </c>
    </row>
    <row r="184">
      <c r="A184" s="438">
        <f>'Regulatory instruments'!A137</f>
        <v/>
      </c>
      <c r="B184" s="438">
        <f>'Regulatory instruments'!D137</f>
        <v/>
      </c>
      <c r="C184" s="438">
        <f>'Regulatory instruments'!H137</f>
        <v/>
      </c>
      <c r="D184" s="438">
        <f>'Regulatory instruments'!G137</f>
        <v/>
      </c>
      <c r="E184" s="438">
        <f>'Regulatory instruments'!V137</f>
        <v/>
      </c>
      <c r="F184" s="438">
        <f>'Regulatory instruments'!R137</f>
        <v/>
      </c>
      <c r="G184" s="438">
        <f>'Regulatory instruments'!S137</f>
        <v/>
      </c>
      <c r="H184" s="438">
        <f>'Regulatory instruments'!L137</f>
        <v/>
      </c>
      <c r="I184" s="438" t="inlineStr">
        <is>
          <t>Regulatory instruments</t>
        </is>
      </c>
      <c r="J184" s="438">
        <f>'Regulatory instruments'!C137</f>
        <v/>
      </c>
      <c r="K184" s="438">
        <f>'Regulatory instruments'!E137</f>
        <v/>
      </c>
      <c r="L184" s="438">
        <f>'Regulatory instruments'!F137</f>
        <v/>
      </c>
      <c r="M184" s="438">
        <f>'Regulatory instruments'!M137</f>
        <v/>
      </c>
    </row>
    <row r="185">
      <c r="A185" s="438">
        <f>'Regulatory instruments'!A138</f>
        <v/>
      </c>
      <c r="B185" s="438">
        <f>'Regulatory instruments'!D138</f>
        <v/>
      </c>
      <c r="C185" s="438">
        <f>'Regulatory instruments'!H138</f>
        <v/>
      </c>
      <c r="D185" s="438">
        <f>'Regulatory instruments'!G138</f>
        <v/>
      </c>
      <c r="E185" s="438">
        <f>'Regulatory instruments'!V138</f>
        <v/>
      </c>
      <c r="F185" s="438">
        <f>'Regulatory instruments'!R138</f>
        <v/>
      </c>
      <c r="G185" s="438">
        <f>'Regulatory instruments'!S138</f>
        <v/>
      </c>
      <c r="H185" s="438">
        <f>'Regulatory instruments'!L138</f>
        <v/>
      </c>
      <c r="I185" s="438" t="inlineStr">
        <is>
          <t>Regulatory instruments</t>
        </is>
      </c>
      <c r="J185" s="438">
        <f>'Regulatory instruments'!C138</f>
        <v/>
      </c>
      <c r="K185" s="438">
        <f>'Regulatory instruments'!E138</f>
        <v/>
      </c>
      <c r="L185" s="438">
        <f>'Regulatory instruments'!F138</f>
        <v/>
      </c>
      <c r="M185" s="438">
        <f>'Regulatory instruments'!M138</f>
        <v/>
      </c>
    </row>
    <row r="186">
      <c r="A186" s="438">
        <f>'Regulatory instruments'!A139</f>
        <v/>
      </c>
      <c r="B186" s="438">
        <f>'Regulatory instruments'!D139</f>
        <v/>
      </c>
      <c r="C186" s="438">
        <f>'Regulatory instruments'!H139</f>
        <v/>
      </c>
      <c r="D186" s="438">
        <f>'Regulatory instruments'!G139</f>
        <v/>
      </c>
      <c r="E186" s="438">
        <f>'Regulatory instruments'!V139</f>
        <v/>
      </c>
      <c r="F186" s="438">
        <f>'Regulatory instruments'!R139</f>
        <v/>
      </c>
      <c r="G186" s="438">
        <f>'Regulatory instruments'!S139</f>
        <v/>
      </c>
      <c r="H186" s="438">
        <f>'Regulatory instruments'!L139</f>
        <v/>
      </c>
      <c r="I186" s="438" t="inlineStr">
        <is>
          <t>Regulatory instruments</t>
        </is>
      </c>
      <c r="J186" s="438">
        <f>'Regulatory instruments'!C139</f>
        <v/>
      </c>
      <c r="K186" s="438">
        <f>'Regulatory instruments'!E139</f>
        <v/>
      </c>
      <c r="L186" s="438">
        <f>'Regulatory instruments'!F139</f>
        <v/>
      </c>
      <c r="M186" s="438">
        <f>'Regulatory instruments'!M139</f>
        <v/>
      </c>
    </row>
    <row r="187">
      <c r="A187" s="438">
        <f>'Regulatory instruments'!A140</f>
        <v/>
      </c>
      <c r="B187" s="438">
        <f>'Regulatory instruments'!D140</f>
        <v/>
      </c>
      <c r="C187" s="438">
        <f>'Regulatory instruments'!H140</f>
        <v/>
      </c>
      <c r="D187" s="438">
        <f>'Regulatory instruments'!G140</f>
        <v/>
      </c>
      <c r="E187" s="438">
        <f>'Regulatory instruments'!V140</f>
        <v/>
      </c>
      <c r="F187" s="438">
        <f>'Regulatory instruments'!R140</f>
        <v/>
      </c>
      <c r="G187" s="438">
        <f>'Regulatory instruments'!S140</f>
        <v/>
      </c>
      <c r="H187" s="438">
        <f>'Regulatory instruments'!L140</f>
        <v/>
      </c>
      <c r="I187" s="438" t="inlineStr">
        <is>
          <t>Regulatory instruments</t>
        </is>
      </c>
      <c r="J187" s="438">
        <f>'Regulatory instruments'!C140</f>
        <v/>
      </c>
      <c r="K187" s="438">
        <f>'Regulatory instruments'!E140</f>
        <v/>
      </c>
      <c r="L187" s="438">
        <f>'Regulatory instruments'!F140</f>
        <v/>
      </c>
      <c r="M187" s="438">
        <f>'Regulatory instruments'!M140</f>
        <v/>
      </c>
    </row>
    <row r="188">
      <c r="A188" s="438">
        <f>'Regulatory instruments'!A141</f>
        <v/>
      </c>
      <c r="B188" s="438">
        <f>'Regulatory instruments'!D141</f>
        <v/>
      </c>
      <c r="C188" s="438">
        <f>'Regulatory instruments'!H141</f>
        <v/>
      </c>
      <c r="D188" s="438">
        <f>'Regulatory instruments'!G141</f>
        <v/>
      </c>
      <c r="E188" s="438">
        <f>'Regulatory instruments'!V141</f>
        <v/>
      </c>
      <c r="F188" s="438">
        <f>'Regulatory instruments'!R141</f>
        <v/>
      </c>
      <c r="G188" s="438">
        <f>'Regulatory instruments'!S141</f>
        <v/>
      </c>
      <c r="H188" s="438">
        <f>'Regulatory instruments'!L141</f>
        <v/>
      </c>
      <c r="I188" s="438" t="inlineStr">
        <is>
          <t>Regulatory instruments</t>
        </is>
      </c>
      <c r="J188" s="438">
        <f>'Regulatory instruments'!C141</f>
        <v/>
      </c>
      <c r="K188" s="438">
        <f>'Regulatory instruments'!E141</f>
        <v/>
      </c>
      <c r="L188" s="438">
        <f>'Regulatory instruments'!F141</f>
        <v/>
      </c>
      <c r="M188" s="438">
        <f>'Regulatory instruments'!M141</f>
        <v/>
      </c>
    </row>
    <row r="189">
      <c r="A189" s="438">
        <f>'Regulatory instruments'!A142</f>
        <v/>
      </c>
      <c r="B189" s="438">
        <f>'Regulatory instruments'!D142</f>
        <v/>
      </c>
      <c r="C189" s="438">
        <f>'Regulatory instruments'!H142</f>
        <v/>
      </c>
      <c r="D189" s="438">
        <f>'Regulatory instruments'!G142</f>
        <v/>
      </c>
      <c r="E189" s="438">
        <f>'Regulatory instruments'!V142</f>
        <v/>
      </c>
      <c r="F189" s="438">
        <f>'Regulatory instruments'!R142</f>
        <v/>
      </c>
      <c r="G189" s="438">
        <f>'Regulatory instruments'!S142</f>
        <v/>
      </c>
      <c r="H189" s="438">
        <f>'Regulatory instruments'!L142</f>
        <v/>
      </c>
      <c r="I189" s="438" t="inlineStr">
        <is>
          <t>Regulatory instruments</t>
        </is>
      </c>
      <c r="J189" s="438">
        <f>'Regulatory instruments'!C142</f>
        <v/>
      </c>
      <c r="K189" s="438">
        <f>'Regulatory instruments'!E142</f>
        <v/>
      </c>
      <c r="L189" s="438">
        <f>'Regulatory instruments'!F142</f>
        <v/>
      </c>
      <c r="M189" s="438">
        <f>'Regulatory instruments'!M142</f>
        <v/>
      </c>
    </row>
    <row r="190">
      <c r="A190" s="438">
        <f>'Regulatory instruments'!A143</f>
        <v/>
      </c>
      <c r="B190" s="438">
        <f>'Regulatory instruments'!D143</f>
        <v/>
      </c>
      <c r="C190" s="438">
        <f>'Regulatory instruments'!H143</f>
        <v/>
      </c>
      <c r="D190" s="438">
        <f>'Regulatory instruments'!G143</f>
        <v/>
      </c>
      <c r="E190" s="438">
        <f>'Regulatory instruments'!V143</f>
        <v/>
      </c>
      <c r="F190" s="438">
        <f>'Regulatory instruments'!R143</f>
        <v/>
      </c>
      <c r="G190" s="438">
        <f>'Regulatory instruments'!S143</f>
        <v/>
      </c>
      <c r="H190" s="438">
        <f>'Regulatory instruments'!L143</f>
        <v/>
      </c>
      <c r="I190" s="438" t="inlineStr">
        <is>
          <t>Regulatory instruments</t>
        </is>
      </c>
      <c r="J190" s="438">
        <f>'Regulatory instruments'!C143</f>
        <v/>
      </c>
      <c r="K190" s="438">
        <f>'Regulatory instruments'!E143</f>
        <v/>
      </c>
      <c r="L190" s="438">
        <f>'Regulatory instruments'!F143</f>
        <v/>
      </c>
      <c r="M190" s="438">
        <f>'Regulatory instruments'!M143</f>
        <v/>
      </c>
    </row>
    <row r="191">
      <c r="A191" s="438">
        <f>'Regulatory instruments'!A144</f>
        <v/>
      </c>
      <c r="B191" s="438">
        <f>'Regulatory instruments'!D144</f>
        <v/>
      </c>
      <c r="C191" s="438">
        <f>'Regulatory instruments'!H144</f>
        <v/>
      </c>
      <c r="D191" s="438">
        <f>'Regulatory instruments'!G144</f>
        <v/>
      </c>
      <c r="E191" s="438">
        <f>'Regulatory instruments'!V144</f>
        <v/>
      </c>
      <c r="F191" s="438">
        <f>'Regulatory instruments'!R144</f>
        <v/>
      </c>
      <c r="G191" s="438">
        <f>'Regulatory instruments'!S144</f>
        <v/>
      </c>
      <c r="H191" s="438">
        <f>'Regulatory instruments'!L144</f>
        <v/>
      </c>
      <c r="I191" s="438" t="inlineStr">
        <is>
          <t>Regulatory instruments</t>
        </is>
      </c>
      <c r="J191" s="438">
        <f>'Regulatory instruments'!C144</f>
        <v/>
      </c>
      <c r="K191" s="438">
        <f>'Regulatory instruments'!E144</f>
        <v/>
      </c>
      <c r="L191" s="438">
        <f>'Regulatory instruments'!F144</f>
        <v/>
      </c>
      <c r="M191" s="438">
        <f>'Regulatory instruments'!M144</f>
        <v/>
      </c>
    </row>
    <row r="192">
      <c r="A192" s="438">
        <f>'Regulatory instruments'!A145</f>
        <v/>
      </c>
      <c r="B192" s="438">
        <f>'Regulatory instruments'!D145</f>
        <v/>
      </c>
      <c r="C192" s="438">
        <f>'Regulatory instruments'!H145</f>
        <v/>
      </c>
      <c r="D192" s="438">
        <f>'Regulatory instruments'!G145</f>
        <v/>
      </c>
      <c r="E192" s="438">
        <f>'Regulatory instruments'!V145</f>
        <v/>
      </c>
      <c r="F192" s="438">
        <f>'Regulatory instruments'!R145</f>
        <v/>
      </c>
      <c r="G192" s="438">
        <f>'Regulatory instruments'!S145</f>
        <v/>
      </c>
      <c r="H192" s="438">
        <f>'Regulatory instruments'!L145</f>
        <v/>
      </c>
      <c r="I192" s="438" t="inlineStr">
        <is>
          <t>Regulatory instruments</t>
        </is>
      </c>
      <c r="J192" s="438">
        <f>'Regulatory instruments'!C145</f>
        <v/>
      </c>
      <c r="K192" s="438">
        <f>'Regulatory instruments'!E145</f>
        <v/>
      </c>
      <c r="L192" s="438">
        <f>'Regulatory instruments'!F145</f>
        <v/>
      </c>
      <c r="M192" s="438">
        <f>'Regulatory instruments'!M145</f>
        <v/>
      </c>
    </row>
    <row r="193">
      <c r="A193" s="438">
        <f>'Regulatory instruments'!A146</f>
        <v/>
      </c>
      <c r="B193" s="438">
        <f>'Regulatory instruments'!D146</f>
        <v/>
      </c>
      <c r="C193" s="438">
        <f>'Regulatory instruments'!H146</f>
        <v/>
      </c>
      <c r="D193" s="438">
        <f>'Regulatory instruments'!G146</f>
        <v/>
      </c>
      <c r="E193" s="438">
        <f>'Regulatory instruments'!V146</f>
        <v/>
      </c>
      <c r="F193" s="438">
        <f>'Regulatory instruments'!R146</f>
        <v/>
      </c>
      <c r="G193" s="438">
        <f>'Regulatory instruments'!S146</f>
        <v/>
      </c>
      <c r="H193" s="438">
        <f>'Regulatory instruments'!L146</f>
        <v/>
      </c>
      <c r="I193" s="438" t="inlineStr">
        <is>
          <t>Regulatory instruments</t>
        </is>
      </c>
      <c r="J193" s="438">
        <f>'Regulatory instruments'!C146</f>
        <v/>
      </c>
      <c r="K193" s="438">
        <f>'Regulatory instruments'!E146</f>
        <v/>
      </c>
      <c r="L193" s="438">
        <f>'Regulatory instruments'!F146</f>
        <v/>
      </c>
      <c r="M193" s="438">
        <f>'Regulatory instruments'!M146</f>
        <v/>
      </c>
    </row>
    <row r="194">
      <c r="A194" s="438">
        <f>'Regulatory instruments'!A147</f>
        <v/>
      </c>
      <c r="B194" s="438">
        <f>'Regulatory instruments'!D147</f>
        <v/>
      </c>
      <c r="C194" s="438">
        <f>'Regulatory instruments'!H147</f>
        <v/>
      </c>
      <c r="D194" s="438">
        <f>'Regulatory instruments'!G147</f>
        <v/>
      </c>
      <c r="E194" s="438">
        <f>'Regulatory instruments'!V147</f>
        <v/>
      </c>
      <c r="F194" s="438">
        <f>'Regulatory instruments'!R147</f>
        <v/>
      </c>
      <c r="G194" s="438">
        <f>'Regulatory instruments'!S147</f>
        <v/>
      </c>
      <c r="H194" s="438">
        <f>'Regulatory instruments'!L147</f>
        <v/>
      </c>
      <c r="I194" s="438" t="inlineStr">
        <is>
          <t>Regulatory instruments</t>
        </is>
      </c>
      <c r="J194" s="438">
        <f>'Regulatory instruments'!C147</f>
        <v/>
      </c>
      <c r="K194" s="438">
        <f>'Regulatory instruments'!E147</f>
        <v/>
      </c>
      <c r="L194" s="438">
        <f>'Regulatory instruments'!F147</f>
        <v/>
      </c>
      <c r="M194" s="438">
        <f>'Regulatory instruments'!M147</f>
        <v/>
      </c>
    </row>
    <row r="195">
      <c r="A195" s="438">
        <f>'Regulatory instruments'!A148</f>
        <v/>
      </c>
      <c r="B195" s="438">
        <f>'Regulatory instruments'!D148</f>
        <v/>
      </c>
      <c r="C195" s="438">
        <f>'Regulatory instruments'!H148</f>
        <v/>
      </c>
      <c r="D195" s="438">
        <f>'Regulatory instruments'!G148</f>
        <v/>
      </c>
      <c r="E195" s="438">
        <f>'Regulatory instruments'!V148</f>
        <v/>
      </c>
      <c r="F195" s="438">
        <f>'Regulatory instruments'!R148</f>
        <v/>
      </c>
      <c r="G195" s="438">
        <f>'Regulatory instruments'!S148</f>
        <v/>
      </c>
      <c r="H195" s="438">
        <f>'Regulatory instruments'!L148</f>
        <v/>
      </c>
      <c r="I195" s="438" t="inlineStr">
        <is>
          <t>Regulatory instruments</t>
        </is>
      </c>
      <c r="J195" s="438">
        <f>'Regulatory instruments'!C148</f>
        <v/>
      </c>
      <c r="K195" s="438">
        <f>'Regulatory instruments'!E148</f>
        <v/>
      </c>
      <c r="L195" s="438">
        <f>'Regulatory instruments'!F148</f>
        <v/>
      </c>
      <c r="M195" s="438">
        <f>'Regulatory instruments'!M148</f>
        <v/>
      </c>
    </row>
    <row r="196">
      <c r="A196" s="438">
        <f>'Regulatory instruments'!A149</f>
        <v/>
      </c>
      <c r="B196" s="438">
        <f>'Regulatory instruments'!D149</f>
        <v/>
      </c>
      <c r="C196" s="438">
        <f>'Regulatory instruments'!H149</f>
        <v/>
      </c>
      <c r="D196" s="438">
        <f>'Regulatory instruments'!G149</f>
        <v/>
      </c>
      <c r="E196" s="438">
        <f>'Regulatory instruments'!V149</f>
        <v/>
      </c>
      <c r="F196" s="438">
        <f>'Regulatory instruments'!R149</f>
        <v/>
      </c>
      <c r="G196" s="438">
        <f>'Regulatory instruments'!S149</f>
        <v/>
      </c>
      <c r="H196" s="438">
        <f>'Regulatory instruments'!L149</f>
        <v/>
      </c>
      <c r="I196" s="438" t="inlineStr">
        <is>
          <t>Regulatory instruments</t>
        </is>
      </c>
      <c r="J196" s="438">
        <f>'Regulatory instruments'!C149</f>
        <v/>
      </c>
      <c r="K196" s="438">
        <f>'Regulatory instruments'!E149</f>
        <v/>
      </c>
      <c r="L196" s="438">
        <f>'Regulatory instruments'!F149</f>
        <v/>
      </c>
      <c r="M196" s="438">
        <f>'Regulatory instruments'!M149</f>
        <v/>
      </c>
    </row>
    <row r="197">
      <c r="A197" s="438">
        <f>'Regulatory instruments'!A150</f>
        <v/>
      </c>
      <c r="B197" s="438">
        <f>'Regulatory instruments'!D150</f>
        <v/>
      </c>
      <c r="C197" s="438">
        <f>'Regulatory instruments'!H150</f>
        <v/>
      </c>
      <c r="D197" s="438">
        <f>'Regulatory instruments'!G150</f>
        <v/>
      </c>
      <c r="E197" s="438">
        <f>'Regulatory instruments'!V150</f>
        <v/>
      </c>
      <c r="F197" s="438">
        <f>'Regulatory instruments'!R150</f>
        <v/>
      </c>
      <c r="G197" s="438">
        <f>'Regulatory instruments'!S150</f>
        <v/>
      </c>
      <c r="H197" s="438">
        <f>'Regulatory instruments'!L150</f>
        <v/>
      </c>
      <c r="I197" s="438" t="inlineStr">
        <is>
          <t>Regulatory instruments</t>
        </is>
      </c>
      <c r="J197" s="438">
        <f>'Regulatory instruments'!C150</f>
        <v/>
      </c>
      <c r="K197" s="438">
        <f>'Regulatory instruments'!E150</f>
        <v/>
      </c>
      <c r="L197" s="438">
        <f>'Regulatory instruments'!F150</f>
        <v/>
      </c>
      <c r="M197" s="438">
        <f>'Regulatory instruments'!M150</f>
        <v/>
      </c>
    </row>
    <row r="198">
      <c r="A198" s="438">
        <f>'Regulatory instruments'!A151</f>
        <v/>
      </c>
      <c r="B198" s="438">
        <f>'Regulatory instruments'!D151</f>
        <v/>
      </c>
      <c r="C198" s="438">
        <f>'Regulatory instruments'!H151</f>
        <v/>
      </c>
      <c r="D198" s="438">
        <f>'Regulatory instruments'!G151</f>
        <v/>
      </c>
      <c r="E198" s="438">
        <f>'Regulatory instruments'!V151</f>
        <v/>
      </c>
      <c r="F198" s="438">
        <f>'Regulatory instruments'!R151</f>
        <v/>
      </c>
      <c r="G198" s="438">
        <f>'Regulatory instruments'!S151</f>
        <v/>
      </c>
      <c r="H198" s="438">
        <f>'Regulatory instruments'!L151</f>
        <v/>
      </c>
      <c r="I198" s="438" t="inlineStr">
        <is>
          <t>Regulatory instruments</t>
        </is>
      </c>
      <c r="J198" s="438">
        <f>'Regulatory instruments'!C151</f>
        <v/>
      </c>
      <c r="K198" s="438">
        <f>'Regulatory instruments'!E151</f>
        <v/>
      </c>
      <c r="L198" s="438">
        <f>'Regulatory instruments'!F151</f>
        <v/>
      </c>
      <c r="M198" s="438">
        <f>'Regulatory instruments'!M151</f>
        <v/>
      </c>
    </row>
    <row r="199">
      <c r="A199" s="438">
        <f>'Regulatory instruments'!A152</f>
        <v/>
      </c>
      <c r="B199" s="438">
        <f>'Regulatory instruments'!D152</f>
        <v/>
      </c>
      <c r="C199" s="438">
        <f>'Regulatory instruments'!H152</f>
        <v/>
      </c>
      <c r="D199" s="438">
        <f>'Regulatory instruments'!G152</f>
        <v/>
      </c>
      <c r="E199" s="438">
        <f>'Regulatory instruments'!V152</f>
        <v/>
      </c>
      <c r="F199" s="438">
        <f>'Regulatory instruments'!R152</f>
        <v/>
      </c>
      <c r="G199" s="438">
        <f>'Regulatory instruments'!S152</f>
        <v/>
      </c>
      <c r="H199" s="438">
        <f>'Regulatory instruments'!L152</f>
        <v/>
      </c>
      <c r="I199" s="438" t="inlineStr">
        <is>
          <t>Regulatory instruments</t>
        </is>
      </c>
      <c r="J199" s="438">
        <f>'Regulatory instruments'!C152</f>
        <v/>
      </c>
      <c r="K199" s="438">
        <f>'Regulatory instruments'!E152</f>
        <v/>
      </c>
      <c r="L199" s="438">
        <f>'Regulatory instruments'!F152</f>
        <v/>
      </c>
      <c r="M199" s="438">
        <f>'Regulatory instruments'!M152</f>
        <v/>
      </c>
    </row>
    <row r="200">
      <c r="A200" s="438">
        <f>'Regulatory instruments'!A153</f>
        <v/>
      </c>
      <c r="B200" s="438">
        <f>'Regulatory instruments'!D153</f>
        <v/>
      </c>
      <c r="C200" s="438">
        <f>'Regulatory instruments'!H153</f>
        <v/>
      </c>
      <c r="D200" s="438">
        <f>'Regulatory instruments'!G153</f>
        <v/>
      </c>
      <c r="E200" s="438">
        <f>'Regulatory instruments'!V153</f>
        <v/>
      </c>
      <c r="F200" s="438">
        <f>'Regulatory instruments'!R153</f>
        <v/>
      </c>
      <c r="G200" s="438">
        <f>'Regulatory instruments'!S153</f>
        <v/>
      </c>
      <c r="H200" s="438">
        <f>'Regulatory instruments'!L153</f>
        <v/>
      </c>
      <c r="I200" s="438" t="inlineStr">
        <is>
          <t>Regulatory instruments</t>
        </is>
      </c>
      <c r="J200" s="438">
        <f>'Regulatory instruments'!C153</f>
        <v/>
      </c>
      <c r="K200" s="438">
        <f>'Regulatory instruments'!E153</f>
        <v/>
      </c>
      <c r="L200" s="438">
        <f>'Regulatory instruments'!F153</f>
        <v/>
      </c>
      <c r="M200" s="438">
        <f>'Regulatory instruments'!M153</f>
        <v/>
      </c>
    </row>
    <row r="201">
      <c r="A201" s="438">
        <f>'Regulatory instruments'!A154</f>
        <v/>
      </c>
      <c r="B201" s="438">
        <f>'Regulatory instruments'!D154</f>
        <v/>
      </c>
      <c r="C201" s="438">
        <f>'Regulatory instruments'!H154</f>
        <v/>
      </c>
      <c r="D201" s="438">
        <f>'Regulatory instruments'!G154</f>
        <v/>
      </c>
      <c r="E201" s="438">
        <f>'Regulatory instruments'!V154</f>
        <v/>
      </c>
      <c r="F201" s="438">
        <f>'Regulatory instruments'!R154</f>
        <v/>
      </c>
      <c r="G201" s="438">
        <f>'Regulatory instruments'!S154</f>
        <v/>
      </c>
      <c r="H201" s="438">
        <f>'Regulatory instruments'!L154</f>
        <v/>
      </c>
      <c r="I201" s="438" t="inlineStr">
        <is>
          <t>Regulatory instruments</t>
        </is>
      </c>
      <c r="J201" s="438">
        <f>'Regulatory instruments'!C154</f>
        <v/>
      </c>
      <c r="K201" s="438">
        <f>'Regulatory instruments'!E154</f>
        <v/>
      </c>
      <c r="L201" s="438">
        <f>'Regulatory instruments'!F154</f>
        <v/>
      </c>
      <c r="M201" s="438">
        <f>'Regulatory instruments'!M154</f>
        <v/>
      </c>
    </row>
    <row r="202">
      <c r="A202" s="438">
        <f>'Regulatory instruments'!A155</f>
        <v/>
      </c>
      <c r="B202" s="438">
        <f>'Regulatory instruments'!D155</f>
        <v/>
      </c>
      <c r="C202" s="438">
        <f>'Regulatory instruments'!H155</f>
        <v/>
      </c>
      <c r="D202" s="438">
        <f>'Regulatory instruments'!G155</f>
        <v/>
      </c>
      <c r="E202" s="438">
        <f>'Regulatory instruments'!V155</f>
        <v/>
      </c>
      <c r="F202" s="438">
        <f>'Regulatory instruments'!R155</f>
        <v/>
      </c>
      <c r="G202" s="438">
        <f>'Regulatory instruments'!S155</f>
        <v/>
      </c>
      <c r="H202" s="438">
        <f>'Regulatory instruments'!L155</f>
        <v/>
      </c>
      <c r="I202" s="438" t="inlineStr">
        <is>
          <t>Regulatory instruments</t>
        </is>
      </c>
      <c r="J202" s="438">
        <f>'Regulatory instruments'!C155</f>
        <v/>
      </c>
      <c r="K202" s="438">
        <f>'Regulatory instruments'!E155</f>
        <v/>
      </c>
      <c r="L202" s="438">
        <f>'Regulatory instruments'!F155</f>
        <v/>
      </c>
      <c r="M202" s="438">
        <f>'Regulatory instruments'!M155</f>
        <v/>
      </c>
    </row>
    <row r="203">
      <c r="A203" s="438">
        <f>'Regulatory instruments'!A156</f>
        <v/>
      </c>
      <c r="B203" s="438">
        <f>'Regulatory instruments'!D156</f>
        <v/>
      </c>
      <c r="C203" s="438">
        <f>'Regulatory instruments'!H156</f>
        <v/>
      </c>
      <c r="D203" s="438">
        <f>'Regulatory instruments'!G156</f>
        <v/>
      </c>
      <c r="E203" s="438">
        <f>'Regulatory instruments'!V156</f>
        <v/>
      </c>
      <c r="F203" s="438">
        <f>'Regulatory instruments'!R156</f>
        <v/>
      </c>
      <c r="G203" s="438">
        <f>'Regulatory instruments'!S156</f>
        <v/>
      </c>
      <c r="H203" s="438">
        <f>'Regulatory instruments'!L156</f>
        <v/>
      </c>
      <c r="I203" s="438" t="inlineStr">
        <is>
          <t>Regulatory instruments</t>
        </is>
      </c>
      <c r="J203" s="438">
        <f>'Regulatory instruments'!C156</f>
        <v/>
      </c>
      <c r="K203" s="438">
        <f>'Regulatory instruments'!E156</f>
        <v/>
      </c>
      <c r="L203" s="438">
        <f>'Regulatory instruments'!F156</f>
        <v/>
      </c>
      <c r="M203" s="438">
        <f>'Regulatory instruments'!M156</f>
        <v/>
      </c>
    </row>
    <row r="204">
      <c r="A204" s="438">
        <f>'Regulatory instruments'!A157</f>
        <v/>
      </c>
      <c r="B204" s="438">
        <f>'Regulatory instruments'!D157</f>
        <v/>
      </c>
      <c r="C204" s="438">
        <f>'Regulatory instruments'!H157</f>
        <v/>
      </c>
      <c r="D204" s="438">
        <f>'Regulatory instruments'!G157</f>
        <v/>
      </c>
      <c r="E204" s="438">
        <f>'Regulatory instruments'!V157</f>
        <v/>
      </c>
      <c r="F204" s="438">
        <f>'Regulatory instruments'!R157</f>
        <v/>
      </c>
      <c r="G204" s="438">
        <f>'Regulatory instruments'!S157</f>
        <v/>
      </c>
      <c r="H204" s="438">
        <f>'Regulatory instruments'!L157</f>
        <v/>
      </c>
      <c r="I204" s="438" t="inlineStr">
        <is>
          <t>Regulatory instruments</t>
        </is>
      </c>
      <c r="J204" s="438">
        <f>'Regulatory instruments'!C157</f>
        <v/>
      </c>
      <c r="K204" s="438">
        <f>'Regulatory instruments'!E157</f>
        <v/>
      </c>
      <c r="L204" s="438">
        <f>'Regulatory instruments'!F157</f>
        <v/>
      </c>
      <c r="M204" s="438">
        <f>'Regulatory instruments'!M157</f>
        <v/>
      </c>
    </row>
    <row r="205">
      <c r="A205" s="438">
        <f>'Regulatory instruments'!A158</f>
        <v/>
      </c>
      <c r="B205" s="438">
        <f>'Regulatory instruments'!D158</f>
        <v/>
      </c>
      <c r="C205" s="438">
        <f>'Regulatory instruments'!H158</f>
        <v/>
      </c>
      <c r="D205" s="438">
        <f>'Regulatory instruments'!G158</f>
        <v/>
      </c>
      <c r="E205" s="438">
        <f>'Regulatory instruments'!V158</f>
        <v/>
      </c>
      <c r="F205" s="438">
        <f>'Regulatory instruments'!R158</f>
        <v/>
      </c>
      <c r="G205" s="438">
        <f>'Regulatory instruments'!S158</f>
        <v/>
      </c>
      <c r="H205" s="438">
        <f>'Regulatory instruments'!L158</f>
        <v/>
      </c>
      <c r="I205" s="438" t="inlineStr">
        <is>
          <t>Regulatory instruments</t>
        </is>
      </c>
      <c r="J205" s="438">
        <f>'Regulatory instruments'!C158</f>
        <v/>
      </c>
      <c r="K205" s="438">
        <f>'Regulatory instruments'!E158</f>
        <v/>
      </c>
      <c r="L205" s="438">
        <f>'Regulatory instruments'!F158</f>
        <v/>
      </c>
      <c r="M205" s="438">
        <f>'Regulatory instruments'!M158</f>
        <v/>
      </c>
    </row>
    <row r="206">
      <c r="A206" s="438">
        <f>'Regulatory instruments'!A159</f>
        <v/>
      </c>
      <c r="B206" s="438">
        <f>'Regulatory instruments'!D159</f>
        <v/>
      </c>
      <c r="C206" s="438">
        <f>'Regulatory instruments'!H159</f>
        <v/>
      </c>
      <c r="D206" s="438">
        <f>'Regulatory instruments'!G159</f>
        <v/>
      </c>
      <c r="E206" s="438">
        <f>'Regulatory instruments'!V159</f>
        <v/>
      </c>
      <c r="F206" s="438">
        <f>'Regulatory instruments'!R159</f>
        <v/>
      </c>
      <c r="G206" s="438">
        <f>'Regulatory instruments'!S159</f>
        <v/>
      </c>
      <c r="H206" s="438">
        <f>'Regulatory instruments'!L159</f>
        <v/>
      </c>
      <c r="I206" s="438" t="inlineStr">
        <is>
          <t>Regulatory instruments</t>
        </is>
      </c>
      <c r="J206" s="438">
        <f>'Regulatory instruments'!C159</f>
        <v/>
      </c>
      <c r="K206" s="438">
        <f>'Regulatory instruments'!E159</f>
        <v/>
      </c>
      <c r="L206" s="438">
        <f>'Regulatory instruments'!F159</f>
        <v/>
      </c>
      <c r="M206" s="438">
        <f>'Regulatory instruments'!M159</f>
        <v/>
      </c>
    </row>
    <row r="207">
      <c r="A207" s="438">
        <f>'Regulatory instruments'!A160</f>
        <v/>
      </c>
      <c r="B207" s="438">
        <f>'Regulatory instruments'!D160</f>
        <v/>
      </c>
      <c r="C207" s="438">
        <f>'Regulatory instruments'!H160</f>
        <v/>
      </c>
      <c r="D207" s="438">
        <f>'Regulatory instruments'!G160</f>
        <v/>
      </c>
      <c r="E207" s="438">
        <f>'Regulatory instruments'!V160</f>
        <v/>
      </c>
      <c r="F207" s="438">
        <f>'Regulatory instruments'!R160</f>
        <v/>
      </c>
      <c r="G207" s="438">
        <f>'Regulatory instruments'!S160</f>
        <v/>
      </c>
      <c r="H207" s="438">
        <f>'Regulatory instruments'!L160</f>
        <v/>
      </c>
      <c r="I207" s="438" t="inlineStr">
        <is>
          <t>Regulatory instruments</t>
        </is>
      </c>
      <c r="J207" s="438">
        <f>'Regulatory instruments'!C160</f>
        <v/>
      </c>
      <c r="K207" s="438">
        <f>'Regulatory instruments'!E160</f>
        <v/>
      </c>
      <c r="L207" s="438">
        <f>'Regulatory instruments'!F160</f>
        <v/>
      </c>
      <c r="M207" s="438">
        <f>'Regulatory instruments'!M160</f>
        <v/>
      </c>
    </row>
    <row r="208">
      <c r="A208" s="438">
        <f>'Regulatory instruments'!A161</f>
        <v/>
      </c>
      <c r="B208" s="438">
        <f>'Regulatory instruments'!D161</f>
        <v/>
      </c>
      <c r="C208" s="438">
        <f>'Regulatory instruments'!H161</f>
        <v/>
      </c>
      <c r="D208" s="438">
        <f>'Regulatory instruments'!G161</f>
        <v/>
      </c>
      <c r="E208" s="438">
        <f>'Regulatory instruments'!V161</f>
        <v/>
      </c>
      <c r="F208" s="438">
        <f>'Regulatory instruments'!R161</f>
        <v/>
      </c>
      <c r="G208" s="438">
        <f>'Regulatory instruments'!S161</f>
        <v/>
      </c>
      <c r="H208" s="438">
        <f>'Regulatory instruments'!L161</f>
        <v/>
      </c>
      <c r="I208" s="438" t="inlineStr">
        <is>
          <t>Regulatory instruments</t>
        </is>
      </c>
      <c r="J208" s="438">
        <f>'Regulatory instruments'!C161</f>
        <v/>
      </c>
      <c r="K208" s="438">
        <f>'Regulatory instruments'!E161</f>
        <v/>
      </c>
      <c r="L208" s="438">
        <f>'Regulatory instruments'!F161</f>
        <v/>
      </c>
      <c r="M208" s="438">
        <f>'Regulatory instruments'!M161</f>
        <v/>
      </c>
    </row>
    <row r="209">
      <c r="A209" s="438">
        <f>'Regulatory instruments'!A162</f>
        <v/>
      </c>
      <c r="B209" s="438">
        <f>'Regulatory instruments'!D162</f>
        <v/>
      </c>
      <c r="C209" s="438">
        <f>'Regulatory instruments'!H162</f>
        <v/>
      </c>
      <c r="D209" s="438">
        <f>'Regulatory instruments'!G162</f>
        <v/>
      </c>
      <c r="E209" s="438">
        <f>'Regulatory instruments'!V162</f>
        <v/>
      </c>
      <c r="F209" s="438">
        <f>'Regulatory instruments'!R162</f>
        <v/>
      </c>
      <c r="G209" s="438">
        <f>'Regulatory instruments'!S162</f>
        <v/>
      </c>
      <c r="H209" s="438">
        <f>'Regulatory instruments'!L162</f>
        <v/>
      </c>
      <c r="I209" s="438" t="inlineStr">
        <is>
          <t>Regulatory instruments</t>
        </is>
      </c>
      <c r="J209" s="438">
        <f>'Regulatory instruments'!C162</f>
        <v/>
      </c>
      <c r="K209" s="438">
        <f>'Regulatory instruments'!E162</f>
        <v/>
      </c>
      <c r="L209" s="438">
        <f>'Regulatory instruments'!F162</f>
        <v/>
      </c>
      <c r="M209" s="438">
        <f>'Regulatory instruments'!M162</f>
        <v/>
      </c>
    </row>
    <row r="210">
      <c r="A210" s="438">
        <f>'Regulatory instruments'!A163</f>
        <v/>
      </c>
      <c r="B210" s="438">
        <f>'Regulatory instruments'!D163</f>
        <v/>
      </c>
      <c r="C210" s="438">
        <f>'Regulatory instruments'!H163</f>
        <v/>
      </c>
      <c r="D210" s="438">
        <f>'Regulatory instruments'!G163</f>
        <v/>
      </c>
      <c r="E210" s="438">
        <f>'Regulatory instruments'!V163</f>
        <v/>
      </c>
      <c r="F210" s="438">
        <f>'Regulatory instruments'!R163</f>
        <v/>
      </c>
      <c r="G210" s="438">
        <f>'Regulatory instruments'!S163</f>
        <v/>
      </c>
      <c r="H210" s="438">
        <f>'Regulatory instruments'!L163</f>
        <v/>
      </c>
      <c r="I210" s="438" t="inlineStr">
        <is>
          <t>Regulatory instruments</t>
        </is>
      </c>
      <c r="J210" s="438">
        <f>'Regulatory instruments'!C163</f>
        <v/>
      </c>
      <c r="K210" s="438">
        <f>'Regulatory instruments'!E163</f>
        <v/>
      </c>
      <c r="L210" s="438">
        <f>'Regulatory instruments'!F163</f>
        <v/>
      </c>
      <c r="M210" s="438">
        <f>'Regulatory instruments'!M163</f>
        <v/>
      </c>
    </row>
    <row r="211">
      <c r="A211" s="438">
        <f>'Regulatory instruments'!A164</f>
        <v/>
      </c>
      <c r="B211" s="438">
        <f>'Regulatory instruments'!D164</f>
        <v/>
      </c>
      <c r="C211" s="438">
        <f>'Regulatory instruments'!H164</f>
        <v/>
      </c>
      <c r="D211" s="438">
        <f>'Regulatory instruments'!G164</f>
        <v/>
      </c>
      <c r="E211" s="438">
        <f>'Regulatory instruments'!V164</f>
        <v/>
      </c>
      <c r="F211" s="438">
        <f>'Regulatory instruments'!R164</f>
        <v/>
      </c>
      <c r="G211" s="438">
        <f>'Regulatory instruments'!S164</f>
        <v/>
      </c>
      <c r="H211" s="438">
        <f>'Regulatory instruments'!L164</f>
        <v/>
      </c>
      <c r="I211" s="438" t="inlineStr">
        <is>
          <t>Regulatory instruments</t>
        </is>
      </c>
      <c r="J211" s="438">
        <f>'Regulatory instruments'!C164</f>
        <v/>
      </c>
      <c r="K211" s="438">
        <f>'Regulatory instruments'!E164</f>
        <v/>
      </c>
      <c r="L211" s="438">
        <f>'Regulatory instruments'!F164</f>
        <v/>
      </c>
      <c r="M211" s="438">
        <f>'Regulatory instruments'!M164</f>
        <v/>
      </c>
    </row>
    <row r="212">
      <c r="A212" s="438">
        <f>'Regulatory instruments'!A165</f>
        <v/>
      </c>
      <c r="B212" s="438">
        <f>'Regulatory instruments'!D165</f>
        <v/>
      </c>
      <c r="C212" s="438">
        <f>'Regulatory instruments'!H165</f>
        <v/>
      </c>
      <c r="D212" s="438">
        <f>'Regulatory instruments'!G165</f>
        <v/>
      </c>
      <c r="E212" s="438">
        <f>'Regulatory instruments'!V165</f>
        <v/>
      </c>
      <c r="F212" s="438">
        <f>'Regulatory instruments'!R165</f>
        <v/>
      </c>
      <c r="G212" s="438">
        <f>'Regulatory instruments'!S165</f>
        <v/>
      </c>
      <c r="H212" s="438">
        <f>'Regulatory instruments'!L165</f>
        <v/>
      </c>
      <c r="I212" s="438" t="inlineStr">
        <is>
          <t>Regulatory instruments</t>
        </is>
      </c>
      <c r="J212" s="438">
        <f>'Regulatory instruments'!C165</f>
        <v/>
      </c>
      <c r="K212" s="438">
        <f>'Regulatory instruments'!E165</f>
        <v/>
      </c>
      <c r="L212" s="438">
        <f>'Regulatory instruments'!F165</f>
        <v/>
      </c>
      <c r="M212" s="438">
        <f>'Regulatory instruments'!M165</f>
        <v/>
      </c>
    </row>
    <row r="213">
      <c r="A213" s="438">
        <f>'Government I&amp;C'!A3</f>
        <v/>
      </c>
      <c r="B213" s="438">
        <f>'Government I&amp;C'!D3</f>
        <v/>
      </c>
      <c r="C213" s="438">
        <f>'Government I&amp;C'!H3</f>
        <v/>
      </c>
      <c r="D213" s="438">
        <f>'Government I&amp;C'!G3</f>
        <v/>
      </c>
      <c r="E213" s="438">
        <f>'Government I&amp;C'!V3</f>
        <v/>
      </c>
      <c r="F213" s="438">
        <f>'Government I&amp;C'!R3</f>
        <v/>
      </c>
      <c r="G213" s="438">
        <f>'Government I&amp;C'!S3</f>
        <v/>
      </c>
      <c r="H213" s="438">
        <f>'Government I&amp;C'!L3</f>
        <v/>
      </c>
      <c r="I213" s="438" t="inlineStr">
        <is>
          <t>Government I&amp;C</t>
        </is>
      </c>
      <c r="J213" s="438">
        <f>'Government I&amp;C'!C3</f>
        <v/>
      </c>
      <c r="K213" s="438">
        <f>'Government I&amp;C'!E3</f>
        <v/>
      </c>
      <c r="L213" s="438">
        <f>'Government I&amp;C'!F3</f>
        <v/>
      </c>
      <c r="M213" s="438">
        <f>'Government I&amp;C'!M3</f>
        <v/>
      </c>
    </row>
    <row r="214">
      <c r="A214" s="438">
        <f>'Government I&amp;C'!A4</f>
        <v/>
      </c>
      <c r="B214" s="438">
        <f>'Government I&amp;C'!D4</f>
        <v/>
      </c>
      <c r="C214" s="438">
        <f>'Government I&amp;C'!H4</f>
        <v/>
      </c>
      <c r="D214" s="438">
        <f>'Government I&amp;C'!G4</f>
        <v/>
      </c>
      <c r="E214" s="438">
        <f>'Government I&amp;C'!V4</f>
        <v/>
      </c>
      <c r="F214" s="438">
        <f>'Government I&amp;C'!R4</f>
        <v/>
      </c>
      <c r="G214" s="438">
        <f>'Government I&amp;C'!S4</f>
        <v/>
      </c>
      <c r="H214" s="438">
        <f>'Government I&amp;C'!L4</f>
        <v/>
      </c>
      <c r="I214" s="438" t="inlineStr">
        <is>
          <t>Government I&amp;C</t>
        </is>
      </c>
      <c r="J214" s="438">
        <f>'Government I&amp;C'!C4</f>
        <v/>
      </c>
      <c r="K214" s="438">
        <f>'Government I&amp;C'!E4</f>
        <v/>
      </c>
      <c r="L214" s="438">
        <f>'Government I&amp;C'!F4</f>
        <v/>
      </c>
      <c r="M214" s="438">
        <f>'Government I&amp;C'!M4</f>
        <v/>
      </c>
    </row>
    <row r="215">
      <c r="A215" s="438">
        <f>'Government I&amp;C'!A5</f>
        <v/>
      </c>
      <c r="B215" s="438">
        <f>'Government I&amp;C'!D5</f>
        <v/>
      </c>
      <c r="C215" s="438">
        <f>'Government I&amp;C'!H5</f>
        <v/>
      </c>
      <c r="D215" s="438">
        <f>'Government I&amp;C'!G5</f>
        <v/>
      </c>
      <c r="E215" s="438">
        <f>'Government I&amp;C'!V5</f>
        <v/>
      </c>
      <c r="F215" s="438">
        <f>'Government I&amp;C'!R5</f>
        <v/>
      </c>
      <c r="G215" s="438">
        <f>'Government I&amp;C'!S5</f>
        <v/>
      </c>
      <c r="H215" s="438">
        <f>'Government I&amp;C'!L5</f>
        <v/>
      </c>
      <c r="I215" s="438" t="inlineStr">
        <is>
          <t>Government I&amp;C</t>
        </is>
      </c>
      <c r="J215" s="438">
        <f>'Government I&amp;C'!C5</f>
        <v/>
      </c>
      <c r="K215" s="438">
        <f>'Government I&amp;C'!E5</f>
        <v/>
      </c>
      <c r="L215" s="438">
        <f>'Government I&amp;C'!F5</f>
        <v/>
      </c>
      <c r="M215" s="438">
        <f>'Government I&amp;C'!M5</f>
        <v/>
      </c>
    </row>
    <row r="216">
      <c r="A216" s="438">
        <f>'Government I&amp;C'!A6</f>
        <v/>
      </c>
      <c r="B216" s="438">
        <f>'Government I&amp;C'!D6</f>
        <v/>
      </c>
      <c r="C216" s="438">
        <f>'Government I&amp;C'!H6</f>
        <v/>
      </c>
      <c r="D216" s="438">
        <f>'Government I&amp;C'!G6</f>
        <v/>
      </c>
      <c r="E216" s="438">
        <f>'Government I&amp;C'!V6</f>
        <v/>
      </c>
      <c r="F216" s="438">
        <f>'Government I&amp;C'!R6</f>
        <v/>
      </c>
      <c r="G216" s="438">
        <f>'Government I&amp;C'!S6</f>
        <v/>
      </c>
      <c r="H216" s="438">
        <f>'Government I&amp;C'!L6</f>
        <v/>
      </c>
      <c r="I216" s="438" t="inlineStr">
        <is>
          <t>Government I&amp;C</t>
        </is>
      </c>
      <c r="J216" s="438">
        <f>'Government I&amp;C'!C6</f>
        <v/>
      </c>
      <c r="K216" s="438">
        <f>'Government I&amp;C'!E6</f>
        <v/>
      </c>
      <c r="L216" s="438">
        <f>'Government I&amp;C'!F6</f>
        <v/>
      </c>
      <c r="M216" s="438">
        <f>'Government I&amp;C'!M6</f>
        <v/>
      </c>
    </row>
    <row r="217">
      <c r="A217" s="438">
        <f>'Government I&amp;C'!A7</f>
        <v/>
      </c>
      <c r="B217" s="438">
        <f>'Government I&amp;C'!D7</f>
        <v/>
      </c>
      <c r="C217" s="438">
        <f>'Government I&amp;C'!H7</f>
        <v/>
      </c>
      <c r="D217" s="438">
        <f>'Government I&amp;C'!G7</f>
        <v/>
      </c>
      <c r="E217" s="438">
        <f>'Government I&amp;C'!V7</f>
        <v/>
      </c>
      <c r="F217" s="438">
        <f>'Government I&amp;C'!R7</f>
        <v/>
      </c>
      <c r="G217" s="438">
        <f>'Government I&amp;C'!S7</f>
        <v/>
      </c>
      <c r="H217" s="438">
        <f>'Government I&amp;C'!L7</f>
        <v/>
      </c>
      <c r="I217" s="438" t="inlineStr">
        <is>
          <t>Government I&amp;C</t>
        </is>
      </c>
      <c r="J217" s="438">
        <f>'Government I&amp;C'!C7</f>
        <v/>
      </c>
      <c r="K217" s="438">
        <f>'Government I&amp;C'!E7</f>
        <v/>
      </c>
      <c r="L217" s="438">
        <f>'Government I&amp;C'!F7</f>
        <v/>
      </c>
      <c r="M217" s="438">
        <f>'Government I&amp;C'!M7</f>
        <v/>
      </c>
    </row>
    <row r="218">
      <c r="A218" s="438">
        <f>'Government I&amp;C'!A8</f>
        <v/>
      </c>
      <c r="B218" s="438">
        <f>'Government I&amp;C'!D8</f>
        <v/>
      </c>
      <c r="C218" s="438">
        <f>'Government I&amp;C'!H8</f>
        <v/>
      </c>
      <c r="D218" s="438">
        <f>'Government I&amp;C'!G8</f>
        <v/>
      </c>
      <c r="E218" s="438">
        <f>'Government I&amp;C'!V8</f>
        <v/>
      </c>
      <c r="F218" s="438">
        <f>'Government I&amp;C'!R8</f>
        <v/>
      </c>
      <c r="G218" s="438">
        <f>'Government I&amp;C'!S8</f>
        <v/>
      </c>
      <c r="H218" s="438">
        <f>'Government I&amp;C'!L8</f>
        <v/>
      </c>
      <c r="I218" s="438" t="inlineStr">
        <is>
          <t>Government I&amp;C</t>
        </is>
      </c>
      <c r="J218" s="438">
        <f>'Government I&amp;C'!C8</f>
        <v/>
      </c>
      <c r="K218" s="438">
        <f>'Government I&amp;C'!E8</f>
        <v/>
      </c>
      <c r="L218" s="438">
        <f>'Government I&amp;C'!F8</f>
        <v/>
      </c>
      <c r="M218" s="438">
        <f>'Government I&amp;C'!M8</f>
        <v/>
      </c>
    </row>
    <row r="219">
      <c r="A219" s="438">
        <f>'Government I&amp;C'!A9</f>
        <v/>
      </c>
      <c r="B219" s="438">
        <f>'Government I&amp;C'!D9</f>
        <v/>
      </c>
      <c r="C219" s="438">
        <f>'Government I&amp;C'!H9</f>
        <v/>
      </c>
      <c r="D219" s="438">
        <f>'Government I&amp;C'!G9</f>
        <v/>
      </c>
      <c r="E219" s="438">
        <f>'Government I&amp;C'!V9</f>
        <v/>
      </c>
      <c r="F219" s="438">
        <f>'Government I&amp;C'!R9</f>
        <v/>
      </c>
      <c r="G219" s="438">
        <f>'Government I&amp;C'!S9</f>
        <v/>
      </c>
      <c r="H219" s="438">
        <f>'Government I&amp;C'!L9</f>
        <v/>
      </c>
      <c r="I219" s="438" t="inlineStr">
        <is>
          <t>Government I&amp;C</t>
        </is>
      </c>
      <c r="J219" s="438">
        <f>'Government I&amp;C'!C9</f>
        <v/>
      </c>
      <c r="K219" s="438">
        <f>'Government I&amp;C'!E9</f>
        <v/>
      </c>
      <c r="L219" s="438">
        <f>'Government I&amp;C'!F9</f>
        <v/>
      </c>
      <c r="M219" s="438">
        <f>'Government I&amp;C'!M9</f>
        <v/>
      </c>
    </row>
    <row r="220">
      <c r="A220" s="438">
        <f>'Government I&amp;C'!A10</f>
        <v/>
      </c>
      <c r="B220" s="438">
        <f>'Government I&amp;C'!D10</f>
        <v/>
      </c>
      <c r="C220" s="438">
        <f>'Government I&amp;C'!H10</f>
        <v/>
      </c>
      <c r="D220" s="438">
        <f>'Government I&amp;C'!G10</f>
        <v/>
      </c>
      <c r="E220" s="438">
        <f>'Government I&amp;C'!V10</f>
        <v/>
      </c>
      <c r="F220" s="438">
        <f>'Government I&amp;C'!R10</f>
        <v/>
      </c>
      <c r="G220" s="438">
        <f>'Government I&amp;C'!S10</f>
        <v/>
      </c>
      <c r="H220" s="438">
        <f>'Government I&amp;C'!L10</f>
        <v/>
      </c>
      <c r="I220" s="438" t="inlineStr">
        <is>
          <t>Government I&amp;C</t>
        </is>
      </c>
      <c r="J220" s="438">
        <f>'Government I&amp;C'!C10</f>
        <v/>
      </c>
      <c r="K220" s="438">
        <f>'Government I&amp;C'!E10</f>
        <v/>
      </c>
      <c r="L220" s="438">
        <f>'Government I&amp;C'!F10</f>
        <v/>
      </c>
      <c r="M220" s="438">
        <f>'Government I&amp;C'!M10</f>
        <v/>
      </c>
    </row>
    <row r="221">
      <c r="A221" s="438">
        <f>'Government I&amp;C'!A11</f>
        <v/>
      </c>
      <c r="B221" s="438">
        <f>'Government I&amp;C'!D11</f>
        <v/>
      </c>
      <c r="C221" s="438">
        <f>'Government I&amp;C'!H11</f>
        <v/>
      </c>
      <c r="D221" s="438">
        <f>'Government I&amp;C'!G11</f>
        <v/>
      </c>
      <c r="E221" s="438">
        <f>'Government I&amp;C'!V11</f>
        <v/>
      </c>
      <c r="F221" s="438">
        <f>'Government I&amp;C'!R11</f>
        <v/>
      </c>
      <c r="G221" s="438">
        <f>'Government I&amp;C'!S11</f>
        <v/>
      </c>
      <c r="H221" s="438">
        <f>'Government I&amp;C'!L11</f>
        <v/>
      </c>
      <c r="I221" s="438" t="inlineStr">
        <is>
          <t>Government I&amp;C</t>
        </is>
      </c>
      <c r="J221" s="438">
        <f>'Government I&amp;C'!C11</f>
        <v/>
      </c>
      <c r="K221" s="438">
        <f>'Government I&amp;C'!E11</f>
        <v/>
      </c>
      <c r="L221" s="438">
        <f>'Government I&amp;C'!F11</f>
        <v/>
      </c>
      <c r="M221" s="438">
        <f>'Government I&amp;C'!M11</f>
        <v/>
      </c>
    </row>
    <row r="222">
      <c r="A222" s="438">
        <f>'Government I&amp;C'!A12</f>
        <v/>
      </c>
      <c r="B222" s="438">
        <f>'Government I&amp;C'!D12</f>
        <v/>
      </c>
      <c r="C222" s="438">
        <f>'Government I&amp;C'!H12</f>
        <v/>
      </c>
      <c r="D222" s="438">
        <f>'Government I&amp;C'!G12</f>
        <v/>
      </c>
      <c r="E222" s="438">
        <f>'Government I&amp;C'!V12</f>
        <v/>
      </c>
      <c r="F222" s="438">
        <f>'Government I&amp;C'!R12</f>
        <v/>
      </c>
      <c r="G222" s="438">
        <f>'Government I&amp;C'!S12</f>
        <v/>
      </c>
      <c r="H222" s="438">
        <f>'Government I&amp;C'!L12</f>
        <v/>
      </c>
      <c r="I222" s="438" t="inlineStr">
        <is>
          <t>Government I&amp;C</t>
        </is>
      </c>
      <c r="J222" s="438">
        <f>'Government I&amp;C'!C12</f>
        <v/>
      </c>
      <c r="K222" s="438">
        <f>'Government I&amp;C'!E12</f>
        <v/>
      </c>
      <c r="L222" s="438">
        <f>'Government I&amp;C'!F12</f>
        <v/>
      </c>
      <c r="M222" s="438">
        <f>'Government I&amp;C'!M12</f>
        <v/>
      </c>
    </row>
    <row r="223">
      <c r="A223" s="438">
        <f>'Government I&amp;C'!A13</f>
        <v/>
      </c>
      <c r="B223" s="438">
        <f>'Government I&amp;C'!D13</f>
        <v/>
      </c>
      <c r="C223" s="438">
        <f>'Government I&amp;C'!H13</f>
        <v/>
      </c>
      <c r="D223" s="438">
        <f>'Government I&amp;C'!G13</f>
        <v/>
      </c>
      <c r="E223" s="438">
        <f>'Government I&amp;C'!V13</f>
        <v/>
      </c>
      <c r="F223" s="438">
        <f>'Government I&amp;C'!R13</f>
        <v/>
      </c>
      <c r="G223" s="438">
        <f>'Government I&amp;C'!S13</f>
        <v/>
      </c>
      <c r="H223" s="438">
        <f>'Government I&amp;C'!L13</f>
        <v/>
      </c>
      <c r="I223" s="438" t="inlineStr">
        <is>
          <t>Government I&amp;C</t>
        </is>
      </c>
      <c r="J223" s="438">
        <f>'Government I&amp;C'!C13</f>
        <v/>
      </c>
      <c r="K223" s="438">
        <f>'Government I&amp;C'!E13</f>
        <v/>
      </c>
      <c r="L223" s="438">
        <f>'Government I&amp;C'!F13</f>
        <v/>
      </c>
      <c r="M223" s="438">
        <f>'Government I&amp;C'!M13</f>
        <v/>
      </c>
    </row>
    <row r="224">
      <c r="A224" s="438">
        <f>'Government I&amp;C'!A14</f>
        <v/>
      </c>
      <c r="B224" s="438">
        <f>'Government I&amp;C'!D14</f>
        <v/>
      </c>
      <c r="C224" s="438">
        <f>'Government I&amp;C'!H14</f>
        <v/>
      </c>
      <c r="D224" s="438">
        <f>'Government I&amp;C'!G14</f>
        <v/>
      </c>
      <c r="E224" s="438">
        <f>'Government I&amp;C'!V14</f>
        <v/>
      </c>
      <c r="F224" s="438">
        <f>'Government I&amp;C'!R14</f>
        <v/>
      </c>
      <c r="G224" s="438">
        <f>'Government I&amp;C'!S14</f>
        <v/>
      </c>
      <c r="H224" s="438">
        <f>'Government I&amp;C'!L14</f>
        <v/>
      </c>
      <c r="I224" s="438" t="inlineStr">
        <is>
          <t>Government I&amp;C</t>
        </is>
      </c>
      <c r="J224" s="438">
        <f>'Government I&amp;C'!C14</f>
        <v/>
      </c>
      <c r="K224" s="438">
        <f>'Government I&amp;C'!E14</f>
        <v/>
      </c>
      <c r="L224" s="438">
        <f>'Government I&amp;C'!F14</f>
        <v/>
      </c>
      <c r="M224" s="438">
        <f>'Government I&amp;C'!M14</f>
        <v/>
      </c>
    </row>
    <row r="225">
      <c r="A225" s="438">
        <f>'Government I&amp;C'!A15</f>
        <v/>
      </c>
      <c r="B225" s="438">
        <f>'Government I&amp;C'!D15</f>
        <v/>
      </c>
      <c r="C225" s="438">
        <f>'Government I&amp;C'!H15</f>
        <v/>
      </c>
      <c r="D225" s="438">
        <f>'Government I&amp;C'!G15</f>
        <v/>
      </c>
      <c r="E225" s="438">
        <f>'Government I&amp;C'!V15</f>
        <v/>
      </c>
      <c r="F225" s="438">
        <f>'Government I&amp;C'!R15</f>
        <v/>
      </c>
      <c r="G225" s="438">
        <f>'Government I&amp;C'!S15</f>
        <v/>
      </c>
      <c r="H225" s="438">
        <f>'Government I&amp;C'!L15</f>
        <v/>
      </c>
      <c r="I225" s="438" t="inlineStr">
        <is>
          <t>Government I&amp;C</t>
        </is>
      </c>
      <c r="J225" s="438">
        <f>'Government I&amp;C'!C15</f>
        <v/>
      </c>
      <c r="K225" s="438">
        <f>'Government I&amp;C'!E15</f>
        <v/>
      </c>
      <c r="L225" s="438">
        <f>'Government I&amp;C'!F15</f>
        <v/>
      </c>
      <c r="M225" s="438">
        <f>'Government I&amp;C'!M15</f>
        <v/>
      </c>
    </row>
    <row r="226">
      <c r="A226" s="438">
        <f>'Government I&amp;C'!A16</f>
        <v/>
      </c>
      <c r="B226" s="438">
        <f>'Government I&amp;C'!D16</f>
        <v/>
      </c>
      <c r="C226" s="438">
        <f>'Government I&amp;C'!H16</f>
        <v/>
      </c>
      <c r="D226" s="438">
        <f>'Government I&amp;C'!G16</f>
        <v/>
      </c>
      <c r="E226" s="438">
        <f>'Government I&amp;C'!V16</f>
        <v/>
      </c>
      <c r="F226" s="438">
        <f>'Government I&amp;C'!R16</f>
        <v/>
      </c>
      <c r="G226" s="438">
        <f>'Government I&amp;C'!S16</f>
        <v/>
      </c>
      <c r="H226" s="438">
        <f>'Government I&amp;C'!L16</f>
        <v/>
      </c>
      <c r="I226" s="438" t="inlineStr">
        <is>
          <t>Government I&amp;C</t>
        </is>
      </c>
      <c r="J226" s="438">
        <f>'Government I&amp;C'!C16</f>
        <v/>
      </c>
      <c r="K226" s="438">
        <f>'Government I&amp;C'!E16</f>
        <v/>
      </c>
      <c r="L226" s="438">
        <f>'Government I&amp;C'!F16</f>
        <v/>
      </c>
      <c r="M226" s="438">
        <f>'Government I&amp;C'!M16</f>
        <v/>
      </c>
    </row>
    <row r="227">
      <c r="A227" s="438">
        <f>'Government I&amp;C'!A17</f>
        <v/>
      </c>
      <c r="B227" s="438">
        <f>'Government I&amp;C'!D17</f>
        <v/>
      </c>
      <c r="C227" s="438">
        <f>'Government I&amp;C'!H17</f>
        <v/>
      </c>
      <c r="D227" s="438">
        <f>'Government I&amp;C'!G17</f>
        <v/>
      </c>
      <c r="E227" s="438">
        <f>'Government I&amp;C'!V17</f>
        <v/>
      </c>
      <c r="F227" s="438">
        <f>'Government I&amp;C'!R17</f>
        <v/>
      </c>
      <c r="G227" s="438">
        <f>'Government I&amp;C'!S17</f>
        <v/>
      </c>
      <c r="H227" s="438">
        <f>'Government I&amp;C'!L17</f>
        <v/>
      </c>
      <c r="I227" s="438" t="inlineStr">
        <is>
          <t>Government I&amp;C</t>
        </is>
      </c>
      <c r="J227" s="438">
        <f>'Government I&amp;C'!C17</f>
        <v/>
      </c>
      <c r="K227" s="438">
        <f>'Government I&amp;C'!E17</f>
        <v/>
      </c>
      <c r="L227" s="438">
        <f>'Government I&amp;C'!F17</f>
        <v/>
      </c>
      <c r="M227" s="438">
        <f>'Government I&amp;C'!M17</f>
        <v/>
      </c>
    </row>
    <row r="228">
      <c r="A228" s="438">
        <f>'Government I&amp;C'!A18</f>
        <v/>
      </c>
      <c r="B228" s="438">
        <f>'Government I&amp;C'!D18</f>
        <v/>
      </c>
      <c r="C228" s="438">
        <f>'Government I&amp;C'!H18</f>
        <v/>
      </c>
      <c r="D228" s="438">
        <f>'Government I&amp;C'!G18</f>
        <v/>
      </c>
      <c r="E228" s="438">
        <f>'Government I&amp;C'!V18</f>
        <v/>
      </c>
      <c r="F228" s="438">
        <f>'Government I&amp;C'!R18</f>
        <v/>
      </c>
      <c r="G228" s="438">
        <f>'Government I&amp;C'!S18</f>
        <v/>
      </c>
      <c r="H228" s="438">
        <f>'Government I&amp;C'!L18</f>
        <v/>
      </c>
      <c r="I228" s="438" t="inlineStr">
        <is>
          <t>Government I&amp;C</t>
        </is>
      </c>
      <c r="J228" s="438">
        <f>'Government I&amp;C'!C18</f>
        <v/>
      </c>
      <c r="K228" s="438">
        <f>'Government I&amp;C'!E18</f>
        <v/>
      </c>
      <c r="L228" s="438">
        <f>'Government I&amp;C'!F18</f>
        <v/>
      </c>
      <c r="M228" s="438">
        <f>'Government I&amp;C'!M18</f>
        <v/>
      </c>
    </row>
    <row r="229">
      <c r="A229" s="438">
        <f>'Government I&amp;C'!A19</f>
        <v/>
      </c>
      <c r="B229" s="438">
        <f>'Government I&amp;C'!D19</f>
        <v/>
      </c>
      <c r="C229" s="438">
        <f>'Government I&amp;C'!H19</f>
        <v/>
      </c>
      <c r="D229" s="438">
        <f>'Government I&amp;C'!G19</f>
        <v/>
      </c>
      <c r="E229" s="438">
        <f>'Government I&amp;C'!V19</f>
        <v/>
      </c>
      <c r="F229" s="438">
        <f>'Government I&amp;C'!R19</f>
        <v/>
      </c>
      <c r="G229" s="438">
        <f>'Government I&amp;C'!S19</f>
        <v/>
      </c>
      <c r="H229" s="438">
        <f>'Government I&amp;C'!L19</f>
        <v/>
      </c>
      <c r="I229" s="438" t="inlineStr">
        <is>
          <t>Government I&amp;C</t>
        </is>
      </c>
      <c r="J229" s="438">
        <f>'Government I&amp;C'!C19</f>
        <v/>
      </c>
      <c r="K229" s="438">
        <f>'Government I&amp;C'!E19</f>
        <v/>
      </c>
      <c r="L229" s="438">
        <f>'Government I&amp;C'!F19</f>
        <v/>
      </c>
      <c r="M229" s="438">
        <f>'Government I&amp;C'!M19</f>
        <v/>
      </c>
    </row>
    <row r="230">
      <c r="A230" s="438">
        <f>'Government I&amp;C'!A20</f>
        <v/>
      </c>
      <c r="B230" s="438">
        <f>'Government I&amp;C'!D20</f>
        <v/>
      </c>
      <c r="C230" s="438">
        <f>'Government I&amp;C'!H20</f>
        <v/>
      </c>
      <c r="D230" s="438">
        <f>'Government I&amp;C'!G20</f>
        <v/>
      </c>
      <c r="E230" s="438">
        <f>'Government I&amp;C'!V20</f>
        <v/>
      </c>
      <c r="F230" s="438">
        <f>'Government I&amp;C'!R20</f>
        <v/>
      </c>
      <c r="G230" s="438">
        <f>'Government I&amp;C'!S20</f>
        <v/>
      </c>
      <c r="H230" s="438">
        <f>'Government I&amp;C'!L20</f>
        <v/>
      </c>
      <c r="I230" s="438" t="inlineStr">
        <is>
          <t>Government I&amp;C</t>
        </is>
      </c>
      <c r="J230" s="438">
        <f>'Government I&amp;C'!C20</f>
        <v/>
      </c>
      <c r="K230" s="438">
        <f>'Government I&amp;C'!E20</f>
        <v/>
      </c>
      <c r="L230" s="438">
        <f>'Government I&amp;C'!F20</f>
        <v/>
      </c>
      <c r="M230" s="438">
        <f>'Government I&amp;C'!M20</f>
        <v/>
      </c>
    </row>
    <row r="231">
      <c r="A231" s="438">
        <f>'Government I&amp;C'!A21</f>
        <v/>
      </c>
      <c r="B231" s="438">
        <f>'Government I&amp;C'!D21</f>
        <v/>
      </c>
      <c r="C231" s="438">
        <f>'Government I&amp;C'!H21</f>
        <v/>
      </c>
      <c r="D231" s="438">
        <f>'Government I&amp;C'!G21</f>
        <v/>
      </c>
      <c r="E231" s="438">
        <f>'Government I&amp;C'!V21</f>
        <v/>
      </c>
      <c r="F231" s="438">
        <f>'Government I&amp;C'!R21</f>
        <v/>
      </c>
      <c r="G231" s="438">
        <f>'Government I&amp;C'!S21</f>
        <v/>
      </c>
      <c r="H231" s="438">
        <f>'Government I&amp;C'!L21</f>
        <v/>
      </c>
      <c r="I231" s="438" t="inlineStr">
        <is>
          <t>Government I&amp;C</t>
        </is>
      </c>
      <c r="J231" s="438">
        <f>'Government I&amp;C'!C21</f>
        <v/>
      </c>
      <c r="K231" s="438">
        <f>'Government I&amp;C'!E21</f>
        <v/>
      </c>
      <c r="L231" s="438">
        <f>'Government I&amp;C'!F21</f>
        <v/>
      </c>
      <c r="M231" s="438">
        <f>'Government I&amp;C'!M21</f>
        <v/>
      </c>
    </row>
    <row r="232">
      <c r="A232" s="438">
        <f>'Government I&amp;C'!A22</f>
        <v/>
      </c>
      <c r="B232" s="438">
        <f>'Government I&amp;C'!D22</f>
        <v/>
      </c>
      <c r="C232" s="438">
        <f>'Government I&amp;C'!H22</f>
        <v/>
      </c>
      <c r="D232" s="438">
        <f>'Government I&amp;C'!G22</f>
        <v/>
      </c>
      <c r="E232" s="438">
        <f>'Government I&amp;C'!V22</f>
        <v/>
      </c>
      <c r="F232" s="438">
        <f>'Government I&amp;C'!R22</f>
        <v/>
      </c>
      <c r="G232" s="438">
        <f>'Government I&amp;C'!S22</f>
        <v/>
      </c>
      <c r="H232" s="438">
        <f>'Government I&amp;C'!L22</f>
        <v/>
      </c>
      <c r="I232" s="438" t="inlineStr">
        <is>
          <t>Government I&amp;C</t>
        </is>
      </c>
      <c r="J232" s="438">
        <f>'Government I&amp;C'!C22</f>
        <v/>
      </c>
      <c r="K232" s="438">
        <f>'Government I&amp;C'!E22</f>
        <v/>
      </c>
      <c r="L232" s="438">
        <f>'Government I&amp;C'!F22</f>
        <v/>
      </c>
      <c r="M232" s="438">
        <f>'Government I&amp;C'!M22</f>
        <v/>
      </c>
    </row>
    <row r="233">
      <c r="A233" s="438">
        <f>'Government I&amp;C'!A23</f>
        <v/>
      </c>
      <c r="B233" s="438">
        <f>'Government I&amp;C'!D23</f>
        <v/>
      </c>
      <c r="C233" s="438">
        <f>'Government I&amp;C'!H23</f>
        <v/>
      </c>
      <c r="D233" s="438">
        <f>'Government I&amp;C'!G23</f>
        <v/>
      </c>
      <c r="E233" s="438">
        <f>'Government I&amp;C'!V23</f>
        <v/>
      </c>
      <c r="F233" s="438">
        <f>'Government I&amp;C'!R23</f>
        <v/>
      </c>
      <c r="G233" s="438">
        <f>'Government I&amp;C'!S23</f>
        <v/>
      </c>
      <c r="H233" s="438">
        <f>'Government I&amp;C'!L23</f>
        <v/>
      </c>
      <c r="I233" s="438" t="inlineStr">
        <is>
          <t>Government I&amp;C</t>
        </is>
      </c>
      <c r="J233" s="438">
        <f>'Government I&amp;C'!C23</f>
        <v/>
      </c>
      <c r="K233" s="438">
        <f>'Government I&amp;C'!E23</f>
        <v/>
      </c>
      <c r="L233" s="438">
        <f>'Government I&amp;C'!F23</f>
        <v/>
      </c>
      <c r="M233" s="438">
        <f>'Government I&amp;C'!M23</f>
        <v/>
      </c>
    </row>
    <row r="234">
      <c r="A234" s="438">
        <f>'Government I&amp;C'!A24</f>
        <v/>
      </c>
      <c r="B234" s="438">
        <f>'Government I&amp;C'!D24</f>
        <v/>
      </c>
      <c r="C234" s="438">
        <f>'Government I&amp;C'!H24</f>
        <v/>
      </c>
      <c r="D234" s="438">
        <f>'Government I&amp;C'!G24</f>
        <v/>
      </c>
      <c r="E234" s="438">
        <f>'Government I&amp;C'!V24</f>
        <v/>
      </c>
      <c r="F234" s="438">
        <f>'Government I&amp;C'!R24</f>
        <v/>
      </c>
      <c r="G234" s="438">
        <f>'Government I&amp;C'!S24</f>
        <v/>
      </c>
      <c r="H234" s="438">
        <f>'Government I&amp;C'!L24</f>
        <v/>
      </c>
      <c r="I234" s="438" t="inlineStr">
        <is>
          <t>Government I&amp;C</t>
        </is>
      </c>
      <c r="J234" s="438">
        <f>'Government I&amp;C'!C24</f>
        <v/>
      </c>
      <c r="K234" s="438">
        <f>'Government I&amp;C'!E24</f>
        <v/>
      </c>
      <c r="L234" s="438">
        <f>'Government I&amp;C'!F24</f>
        <v/>
      </c>
      <c r="M234" s="438">
        <f>'Government I&amp;C'!M24</f>
        <v/>
      </c>
    </row>
    <row r="235">
      <c r="A235" s="438">
        <f>'Government I&amp;C'!A25</f>
        <v/>
      </c>
      <c r="B235" s="438">
        <f>'Government I&amp;C'!D25</f>
        <v/>
      </c>
      <c r="C235" s="438">
        <f>'Government I&amp;C'!H25</f>
        <v/>
      </c>
      <c r="D235" s="438">
        <f>'Government I&amp;C'!G25</f>
        <v/>
      </c>
      <c r="E235" s="438">
        <f>'Government I&amp;C'!V25</f>
        <v/>
      </c>
      <c r="F235" s="438">
        <f>'Government I&amp;C'!R25</f>
        <v/>
      </c>
      <c r="G235" s="438">
        <f>'Government I&amp;C'!S25</f>
        <v/>
      </c>
      <c r="H235" s="438">
        <f>'Government I&amp;C'!L25</f>
        <v/>
      </c>
      <c r="I235" s="438" t="inlineStr">
        <is>
          <t>Government I&amp;C</t>
        </is>
      </c>
      <c r="J235" s="438">
        <f>'Government I&amp;C'!C25</f>
        <v/>
      </c>
      <c r="K235" s="438">
        <f>'Government I&amp;C'!E25</f>
        <v/>
      </c>
      <c r="L235" s="438">
        <f>'Government I&amp;C'!F25</f>
        <v/>
      </c>
      <c r="M235" s="438">
        <f>'Government I&amp;C'!M25</f>
        <v/>
      </c>
    </row>
    <row r="236">
      <c r="A236" s="438">
        <f>'Information instruments'!A3</f>
        <v/>
      </c>
      <c r="B236" s="438">
        <f>'Information instruments'!D3</f>
        <v/>
      </c>
      <c r="C236" s="438">
        <f>'Information instruments'!H3</f>
        <v/>
      </c>
      <c r="D236" s="438">
        <f>'Information instruments'!G3</f>
        <v/>
      </c>
      <c r="E236" s="438">
        <f>'Information instruments'!V3</f>
        <v/>
      </c>
      <c r="F236" s="438">
        <f>'Information instruments'!R3</f>
        <v/>
      </c>
      <c r="G236" s="438">
        <f>'Information instruments'!S3</f>
        <v/>
      </c>
      <c r="H236" s="438">
        <f>'Information instruments'!L3</f>
        <v/>
      </c>
      <c r="I236" s="438" t="inlineStr">
        <is>
          <t>Information instruments</t>
        </is>
      </c>
      <c r="J236" s="438">
        <f>'Information instruments'!C3</f>
        <v/>
      </c>
      <c r="K236" s="438">
        <f>'Information instruments'!E3</f>
        <v/>
      </c>
      <c r="L236" s="438">
        <f>'Information instruments'!F3</f>
        <v/>
      </c>
      <c r="M236" s="438">
        <f>'Information instruments'!M3</f>
        <v/>
      </c>
    </row>
    <row r="237">
      <c r="A237" s="438">
        <f>'Information instruments'!A4</f>
        <v/>
      </c>
      <c r="B237" s="438">
        <f>'Information instruments'!D4</f>
        <v/>
      </c>
      <c r="C237" s="438">
        <f>'Information instruments'!H4</f>
        <v/>
      </c>
      <c r="D237" s="438">
        <f>'Information instruments'!G4</f>
        <v/>
      </c>
      <c r="E237" s="438">
        <f>'Information instruments'!V4</f>
        <v/>
      </c>
      <c r="F237" s="438">
        <f>'Information instruments'!R4</f>
        <v/>
      </c>
      <c r="G237" s="438">
        <f>'Information instruments'!S4</f>
        <v/>
      </c>
      <c r="H237" s="438">
        <f>'Information instruments'!L4</f>
        <v/>
      </c>
      <c r="I237" s="438" t="inlineStr">
        <is>
          <t>Information instruments</t>
        </is>
      </c>
      <c r="J237" s="438">
        <f>'Information instruments'!C4</f>
        <v/>
      </c>
      <c r="K237" s="438">
        <f>'Information instruments'!E4</f>
        <v/>
      </c>
      <c r="L237" s="438">
        <f>'Information instruments'!F4</f>
        <v/>
      </c>
      <c r="M237" s="438">
        <f>'Information instruments'!M4</f>
        <v/>
      </c>
    </row>
    <row r="238">
      <c r="A238" s="438">
        <f>'Information instruments'!A5</f>
        <v/>
      </c>
      <c r="B238" s="438">
        <f>'Information instruments'!D5</f>
        <v/>
      </c>
      <c r="C238" s="438">
        <f>'Information instruments'!H5</f>
        <v/>
      </c>
      <c r="D238" s="438">
        <f>'Information instruments'!G5</f>
        <v/>
      </c>
      <c r="E238" s="438">
        <f>'Information instruments'!V5</f>
        <v/>
      </c>
      <c r="F238" s="438">
        <f>'Information instruments'!R5</f>
        <v/>
      </c>
      <c r="G238" s="438">
        <f>'Information instruments'!S5</f>
        <v/>
      </c>
      <c r="H238" s="438">
        <f>'Information instruments'!L5</f>
        <v/>
      </c>
      <c r="I238" s="438" t="inlineStr">
        <is>
          <t>Information instruments</t>
        </is>
      </c>
      <c r="J238" s="438">
        <f>'Information instruments'!C5</f>
        <v/>
      </c>
      <c r="K238" s="438">
        <f>'Information instruments'!E5</f>
        <v/>
      </c>
      <c r="L238" s="438">
        <f>'Information instruments'!F5</f>
        <v/>
      </c>
      <c r="M238" s="438">
        <f>'Information instruments'!M5</f>
        <v/>
      </c>
    </row>
    <row r="239">
      <c r="A239" s="438">
        <f>'Information instruments'!A6</f>
        <v/>
      </c>
      <c r="B239" s="438">
        <f>'Information instruments'!D6</f>
        <v/>
      </c>
      <c r="C239" s="438">
        <f>'Information instruments'!H6</f>
        <v/>
      </c>
      <c r="D239" s="438">
        <f>'Information instruments'!G6</f>
        <v/>
      </c>
      <c r="E239" s="438">
        <f>'Information instruments'!V6</f>
        <v/>
      </c>
      <c r="F239" s="438">
        <f>'Information instruments'!R6</f>
        <v/>
      </c>
      <c r="G239" s="438">
        <f>'Information instruments'!S6</f>
        <v/>
      </c>
      <c r="H239" s="438">
        <f>'Information instruments'!L6</f>
        <v/>
      </c>
      <c r="I239" s="438" t="inlineStr">
        <is>
          <t>Information instruments</t>
        </is>
      </c>
      <c r="J239" s="438">
        <f>'Information instruments'!C6</f>
        <v/>
      </c>
      <c r="K239" s="438">
        <f>'Information instruments'!E6</f>
        <v/>
      </c>
      <c r="L239" s="438">
        <f>'Information instruments'!F6</f>
        <v/>
      </c>
      <c r="M239" s="438">
        <f>'Information instruments'!M6</f>
        <v/>
      </c>
    </row>
    <row r="240">
      <c r="A240" s="438">
        <f>'Information instruments'!A7</f>
        <v/>
      </c>
      <c r="B240" s="438">
        <f>'Information instruments'!D7</f>
        <v/>
      </c>
      <c r="C240" s="438">
        <f>'Information instruments'!H7</f>
        <v/>
      </c>
      <c r="D240" s="438">
        <f>'Information instruments'!G7</f>
        <v/>
      </c>
      <c r="E240" s="438">
        <f>'Information instruments'!V7</f>
        <v/>
      </c>
      <c r="F240" s="438">
        <f>'Information instruments'!R7</f>
        <v/>
      </c>
      <c r="G240" s="438">
        <f>'Information instruments'!S7</f>
        <v/>
      </c>
      <c r="H240" s="438">
        <f>'Information instruments'!L7</f>
        <v/>
      </c>
      <c r="I240" s="438" t="inlineStr">
        <is>
          <t>Information instruments</t>
        </is>
      </c>
      <c r="J240" s="438">
        <f>'Information instruments'!C7</f>
        <v/>
      </c>
      <c r="K240" s="438">
        <f>'Information instruments'!E7</f>
        <v/>
      </c>
      <c r="L240" s="438">
        <f>'Information instruments'!F7</f>
        <v/>
      </c>
      <c r="M240" s="438">
        <f>'Information instruments'!M7</f>
        <v/>
      </c>
    </row>
    <row r="241">
      <c r="A241" s="438">
        <f>'Information instruments'!A8</f>
        <v/>
      </c>
      <c r="B241" s="438">
        <f>'Information instruments'!D8</f>
        <v/>
      </c>
      <c r="C241" s="438">
        <f>'Information instruments'!H8</f>
        <v/>
      </c>
      <c r="D241" s="438">
        <f>'Information instruments'!G8</f>
        <v/>
      </c>
      <c r="E241" s="438">
        <f>'Information instruments'!V8</f>
        <v/>
      </c>
      <c r="F241" s="438">
        <f>'Information instruments'!R8</f>
        <v/>
      </c>
      <c r="G241" s="438">
        <f>'Information instruments'!S8</f>
        <v/>
      </c>
      <c r="H241" s="438">
        <f>'Information instruments'!L8</f>
        <v/>
      </c>
      <c r="I241" s="438" t="inlineStr">
        <is>
          <t>Information instruments</t>
        </is>
      </c>
      <c r="J241" s="438">
        <f>'Information instruments'!C8</f>
        <v/>
      </c>
      <c r="K241" s="438">
        <f>'Information instruments'!E8</f>
        <v/>
      </c>
      <c r="L241" s="438">
        <f>'Information instruments'!F8</f>
        <v/>
      </c>
      <c r="M241" s="438">
        <f>'Information instruments'!M8</f>
        <v/>
      </c>
    </row>
    <row r="242">
      <c r="A242" s="438">
        <f>'Information instruments'!A9</f>
        <v/>
      </c>
      <c r="B242" s="438">
        <f>'Information instruments'!D9</f>
        <v/>
      </c>
      <c r="C242" s="438">
        <f>'Information instruments'!H9</f>
        <v/>
      </c>
      <c r="D242" s="438">
        <f>'Information instruments'!G9</f>
        <v/>
      </c>
      <c r="E242" s="438">
        <f>'Information instruments'!V9</f>
        <v/>
      </c>
      <c r="F242" s="438">
        <f>'Information instruments'!R9</f>
        <v/>
      </c>
      <c r="G242" s="438">
        <f>'Information instruments'!S9</f>
        <v/>
      </c>
      <c r="H242" s="438">
        <f>'Information instruments'!L9</f>
        <v/>
      </c>
      <c r="I242" s="438" t="inlineStr">
        <is>
          <t>Information instruments</t>
        </is>
      </c>
      <c r="J242" s="438">
        <f>'Information instruments'!C9</f>
        <v/>
      </c>
      <c r="K242" s="438">
        <f>'Information instruments'!E9</f>
        <v/>
      </c>
      <c r="L242" s="438">
        <f>'Information instruments'!F9</f>
        <v/>
      </c>
      <c r="M242" s="438">
        <f>'Information instruments'!M9</f>
        <v/>
      </c>
    </row>
    <row r="243">
      <c r="A243" s="438">
        <f>'Information instruments'!A10</f>
        <v/>
      </c>
      <c r="B243" s="438">
        <f>'Information instruments'!D10</f>
        <v/>
      </c>
      <c r="C243" s="438">
        <f>'Information instruments'!H10</f>
        <v/>
      </c>
      <c r="D243" s="438">
        <f>'Information instruments'!G10</f>
        <v/>
      </c>
      <c r="E243" s="438">
        <f>'Information instruments'!V10</f>
        <v/>
      </c>
      <c r="F243" s="438">
        <f>'Information instruments'!R10</f>
        <v/>
      </c>
      <c r="G243" s="438">
        <f>'Information instruments'!S10</f>
        <v/>
      </c>
      <c r="H243" s="438">
        <f>'Information instruments'!L10</f>
        <v/>
      </c>
      <c r="I243" s="438" t="inlineStr">
        <is>
          <t>Information instruments</t>
        </is>
      </c>
      <c r="J243" s="438">
        <f>'Information instruments'!C10</f>
        <v/>
      </c>
      <c r="K243" s="438">
        <f>'Information instruments'!E10</f>
        <v/>
      </c>
      <c r="L243" s="438">
        <f>'Information instruments'!F10</f>
        <v/>
      </c>
      <c r="M243" s="438">
        <f>'Information instruments'!M10</f>
        <v/>
      </c>
    </row>
    <row r="244">
      <c r="A244" s="438">
        <f>'Information instruments'!A11</f>
        <v/>
      </c>
      <c r="B244" s="438">
        <f>'Information instruments'!D11</f>
        <v/>
      </c>
      <c r="C244" s="438">
        <f>'Information instruments'!H11</f>
        <v/>
      </c>
      <c r="D244" s="438">
        <f>'Information instruments'!G11</f>
        <v/>
      </c>
      <c r="E244" s="438">
        <f>'Information instruments'!V11</f>
        <v/>
      </c>
      <c r="F244" s="438">
        <f>'Information instruments'!R11</f>
        <v/>
      </c>
      <c r="G244" s="438">
        <f>'Information instruments'!S11</f>
        <v/>
      </c>
      <c r="H244" s="438">
        <f>'Information instruments'!L11</f>
        <v/>
      </c>
      <c r="I244" s="438" t="inlineStr">
        <is>
          <t>Information instruments</t>
        </is>
      </c>
      <c r="J244" s="438">
        <f>'Information instruments'!C11</f>
        <v/>
      </c>
      <c r="K244" s="438">
        <f>'Information instruments'!E11</f>
        <v/>
      </c>
      <c r="L244" s="438">
        <f>'Information instruments'!F11</f>
        <v/>
      </c>
      <c r="M244" s="438">
        <f>'Information instruments'!M11</f>
        <v/>
      </c>
    </row>
    <row r="245">
      <c r="A245" s="438">
        <f>'Information instruments'!A12</f>
        <v/>
      </c>
      <c r="B245" s="438">
        <f>'Information instruments'!D12</f>
        <v/>
      </c>
      <c r="C245" s="438">
        <f>'Information instruments'!H12</f>
        <v/>
      </c>
      <c r="D245" s="438">
        <f>'Information instruments'!G12</f>
        <v/>
      </c>
      <c r="E245" s="438">
        <f>'Information instruments'!V12</f>
        <v/>
      </c>
      <c r="F245" s="438">
        <f>'Information instruments'!R12</f>
        <v/>
      </c>
      <c r="G245" s="438">
        <f>'Information instruments'!S12</f>
        <v/>
      </c>
      <c r="H245" s="438">
        <f>'Information instruments'!L12</f>
        <v/>
      </c>
      <c r="I245" s="438" t="inlineStr">
        <is>
          <t>Information instruments</t>
        </is>
      </c>
      <c r="J245" s="438">
        <f>'Information instruments'!C12</f>
        <v/>
      </c>
      <c r="K245" s="438">
        <f>'Information instruments'!E12</f>
        <v/>
      </c>
      <c r="L245" s="438">
        <f>'Information instruments'!F12</f>
        <v/>
      </c>
      <c r="M245" s="438">
        <f>'Information instruments'!M12</f>
        <v/>
      </c>
    </row>
    <row r="246">
      <c r="A246" s="438">
        <f>'Information instruments'!A13</f>
        <v/>
      </c>
      <c r="B246" s="438">
        <f>'Information instruments'!D13</f>
        <v/>
      </c>
      <c r="C246" s="438">
        <f>'Information instruments'!H13</f>
        <v/>
      </c>
      <c r="D246" s="438">
        <f>'Information instruments'!G13</f>
        <v/>
      </c>
      <c r="E246" s="438">
        <f>'Information instruments'!V13</f>
        <v/>
      </c>
      <c r="F246" s="438">
        <f>'Information instruments'!R13</f>
        <v/>
      </c>
      <c r="G246" s="438">
        <f>'Information instruments'!S13</f>
        <v/>
      </c>
      <c r="H246" s="438">
        <f>'Information instruments'!L13</f>
        <v/>
      </c>
      <c r="I246" s="438" t="inlineStr">
        <is>
          <t>Information instruments</t>
        </is>
      </c>
      <c r="J246" s="438">
        <f>'Information instruments'!C13</f>
        <v/>
      </c>
      <c r="K246" s="438">
        <f>'Information instruments'!E13</f>
        <v/>
      </c>
      <c r="L246" s="438">
        <f>'Information instruments'!F13</f>
        <v/>
      </c>
      <c r="M246" s="438">
        <f>'Information instruments'!M13</f>
        <v/>
      </c>
    </row>
    <row r="247">
      <c r="A247" s="438">
        <f>'Information instruments'!A14</f>
        <v/>
      </c>
      <c r="B247" s="438">
        <f>'Information instruments'!D14</f>
        <v/>
      </c>
      <c r="C247" s="438">
        <f>'Information instruments'!H14</f>
        <v/>
      </c>
      <c r="D247" s="438">
        <f>'Information instruments'!G14</f>
        <v/>
      </c>
      <c r="E247" s="438">
        <f>'Information instruments'!V14</f>
        <v/>
      </c>
      <c r="F247" s="438">
        <f>'Information instruments'!R14</f>
        <v/>
      </c>
      <c r="G247" s="438">
        <f>'Information instruments'!S14</f>
        <v/>
      </c>
      <c r="H247" s="438">
        <f>'Information instruments'!L14</f>
        <v/>
      </c>
      <c r="I247" s="438" t="inlineStr">
        <is>
          <t>Information instruments</t>
        </is>
      </c>
      <c r="J247" s="438">
        <f>'Information instruments'!C14</f>
        <v/>
      </c>
      <c r="K247" s="438">
        <f>'Information instruments'!E14</f>
        <v/>
      </c>
      <c r="L247" s="438">
        <f>'Information instruments'!F14</f>
        <v/>
      </c>
      <c r="M247" s="438">
        <f>'Information instruments'!M14</f>
        <v/>
      </c>
    </row>
    <row r="248">
      <c r="A248" s="438">
        <f>'Information instruments'!A15</f>
        <v/>
      </c>
      <c r="B248" s="438">
        <f>'Information instruments'!D15</f>
        <v/>
      </c>
      <c r="C248" s="438">
        <f>'Information instruments'!H15</f>
        <v/>
      </c>
      <c r="D248" s="438">
        <f>'Information instruments'!G15</f>
        <v/>
      </c>
      <c r="E248" s="438">
        <f>'Information instruments'!V15</f>
        <v/>
      </c>
      <c r="F248" s="438">
        <f>'Information instruments'!R15</f>
        <v/>
      </c>
      <c r="G248" s="438">
        <f>'Information instruments'!S15</f>
        <v/>
      </c>
      <c r="H248" s="438">
        <f>'Information instruments'!L15</f>
        <v/>
      </c>
      <c r="I248" s="438" t="inlineStr">
        <is>
          <t>Information instruments</t>
        </is>
      </c>
      <c r="J248" s="438">
        <f>'Information instruments'!C15</f>
        <v/>
      </c>
      <c r="K248" s="438">
        <f>'Information instruments'!E15</f>
        <v/>
      </c>
      <c r="L248" s="438">
        <f>'Information instruments'!F15</f>
        <v/>
      </c>
      <c r="M248" s="438">
        <f>'Information instruments'!M15</f>
        <v/>
      </c>
    </row>
    <row r="249">
      <c r="A249" s="438">
        <f>'Information instruments'!A16</f>
        <v/>
      </c>
      <c r="B249" s="438">
        <f>'Information instruments'!D16</f>
        <v/>
      </c>
      <c r="C249" s="438">
        <f>'Information instruments'!H16</f>
        <v/>
      </c>
      <c r="D249" s="438">
        <f>'Information instruments'!G16</f>
        <v/>
      </c>
      <c r="E249" s="438">
        <f>'Information instruments'!V16</f>
        <v/>
      </c>
      <c r="F249" s="438">
        <f>'Information instruments'!R16</f>
        <v/>
      </c>
      <c r="G249" s="438">
        <f>'Information instruments'!S16</f>
        <v/>
      </c>
      <c r="H249" s="438">
        <f>'Information instruments'!L16</f>
        <v/>
      </c>
      <c r="I249" s="438" t="inlineStr">
        <is>
          <t>Information instruments</t>
        </is>
      </c>
      <c r="J249" s="438">
        <f>'Information instruments'!C16</f>
        <v/>
      </c>
      <c r="K249" s="438">
        <f>'Information instruments'!E16</f>
        <v/>
      </c>
      <c r="L249" s="438">
        <f>'Information instruments'!F16</f>
        <v/>
      </c>
      <c r="M249" s="438">
        <f>'Information instruments'!M16</f>
        <v/>
      </c>
    </row>
    <row r="250">
      <c r="A250" s="438">
        <f>'Information instruments'!A17</f>
        <v/>
      </c>
      <c r="B250" s="438">
        <f>'Information instruments'!D17</f>
        <v/>
      </c>
      <c r="C250" s="438">
        <f>'Information instruments'!H17</f>
        <v/>
      </c>
      <c r="D250" s="438">
        <f>'Information instruments'!G17</f>
        <v/>
      </c>
      <c r="E250" s="438">
        <f>'Information instruments'!V17</f>
        <v/>
      </c>
      <c r="F250" s="438">
        <f>'Information instruments'!R17</f>
        <v/>
      </c>
      <c r="G250" s="438">
        <f>'Information instruments'!S17</f>
        <v/>
      </c>
      <c r="H250" s="438">
        <f>'Information instruments'!L17</f>
        <v/>
      </c>
      <c r="I250" s="438" t="inlineStr">
        <is>
          <t>Information instruments</t>
        </is>
      </c>
      <c r="J250" s="438">
        <f>'Information instruments'!C17</f>
        <v/>
      </c>
      <c r="K250" s="438">
        <f>'Information instruments'!E17</f>
        <v/>
      </c>
      <c r="L250" s="438">
        <f>'Information instruments'!F17</f>
        <v/>
      </c>
      <c r="M250" s="438">
        <f>'Information instruments'!M17</f>
        <v/>
      </c>
    </row>
    <row r="251">
      <c r="A251" s="438">
        <f>'Information instruments'!A18</f>
        <v/>
      </c>
      <c r="B251" s="438">
        <f>'Information instruments'!D18</f>
        <v/>
      </c>
      <c r="C251" s="438">
        <f>'Information instruments'!H18</f>
        <v/>
      </c>
      <c r="D251" s="438">
        <f>'Information instruments'!G18</f>
        <v/>
      </c>
      <c r="E251" s="438">
        <f>'Information instruments'!V18</f>
        <v/>
      </c>
      <c r="F251" s="438">
        <f>'Information instruments'!R18</f>
        <v/>
      </c>
      <c r="G251" s="438">
        <f>'Information instruments'!S18</f>
        <v/>
      </c>
      <c r="H251" s="438">
        <f>'Information instruments'!L18</f>
        <v/>
      </c>
      <c r="I251" s="438" t="inlineStr">
        <is>
          <t>Information instruments</t>
        </is>
      </c>
      <c r="J251" s="438">
        <f>'Information instruments'!C18</f>
        <v/>
      </c>
      <c r="K251" s="438">
        <f>'Information instruments'!E18</f>
        <v/>
      </c>
      <c r="L251" s="438">
        <f>'Information instruments'!F18</f>
        <v/>
      </c>
      <c r="M251" s="438">
        <f>'Information instruments'!M18</f>
        <v/>
      </c>
    </row>
    <row r="252">
      <c r="A252" s="438">
        <f>'Information instruments'!A19</f>
        <v/>
      </c>
      <c r="B252" s="438">
        <f>'Information instruments'!D19</f>
        <v/>
      </c>
      <c r="C252" s="438">
        <f>'Information instruments'!H19</f>
        <v/>
      </c>
      <c r="D252" s="438">
        <f>'Information instruments'!G19</f>
        <v/>
      </c>
      <c r="E252" s="438">
        <f>'Information instruments'!V19</f>
        <v/>
      </c>
      <c r="F252" s="438">
        <f>'Information instruments'!R19</f>
        <v/>
      </c>
      <c r="G252" s="438">
        <f>'Information instruments'!S19</f>
        <v/>
      </c>
      <c r="H252" s="438">
        <f>'Information instruments'!L19</f>
        <v/>
      </c>
      <c r="I252" s="438" t="inlineStr">
        <is>
          <t>Information instruments</t>
        </is>
      </c>
      <c r="J252" s="438">
        <f>'Information instruments'!C19</f>
        <v/>
      </c>
      <c r="K252" s="438">
        <f>'Information instruments'!E19</f>
        <v/>
      </c>
      <c r="L252" s="438">
        <f>'Information instruments'!F19</f>
        <v/>
      </c>
      <c r="M252" s="438">
        <f>'Information instruments'!M19</f>
        <v/>
      </c>
    </row>
    <row r="253">
      <c r="A253" s="438">
        <f>'Information instruments'!A20</f>
        <v/>
      </c>
      <c r="B253" s="438">
        <f>'Information instruments'!D20</f>
        <v/>
      </c>
      <c r="C253" s="438">
        <f>'Information instruments'!H20</f>
        <v/>
      </c>
      <c r="D253" s="438">
        <f>'Information instruments'!G20</f>
        <v/>
      </c>
      <c r="E253" s="438">
        <f>'Information instruments'!V20</f>
        <v/>
      </c>
      <c r="F253" s="438">
        <f>'Information instruments'!R20</f>
        <v/>
      </c>
      <c r="G253" s="438">
        <f>'Information instruments'!S20</f>
        <v/>
      </c>
      <c r="H253" s="438">
        <f>'Information instruments'!L20</f>
        <v/>
      </c>
      <c r="I253" s="438" t="inlineStr">
        <is>
          <t>Information instruments</t>
        </is>
      </c>
      <c r="J253" s="438">
        <f>'Information instruments'!C20</f>
        <v/>
      </c>
      <c r="K253" s="438">
        <f>'Information instruments'!E20</f>
        <v/>
      </c>
      <c r="L253" s="438">
        <f>'Information instruments'!F20</f>
        <v/>
      </c>
      <c r="M253" s="438">
        <f>'Information instruments'!M20</f>
        <v/>
      </c>
    </row>
    <row r="254">
      <c r="A254" s="438">
        <f>'Information instruments'!A21</f>
        <v/>
      </c>
      <c r="B254" s="438">
        <f>'Information instruments'!D21</f>
        <v/>
      </c>
      <c r="C254" s="438">
        <f>'Information instruments'!H21</f>
        <v/>
      </c>
      <c r="D254" s="438">
        <f>'Information instruments'!G21</f>
        <v/>
      </c>
      <c r="E254" s="438">
        <f>'Information instruments'!V21</f>
        <v/>
      </c>
      <c r="F254" s="438">
        <f>'Information instruments'!R21</f>
        <v/>
      </c>
      <c r="G254" s="438">
        <f>'Information instruments'!S21</f>
        <v/>
      </c>
      <c r="H254" s="438">
        <f>'Information instruments'!L21</f>
        <v/>
      </c>
      <c r="I254" s="438" t="inlineStr">
        <is>
          <t>Information instruments</t>
        </is>
      </c>
      <c r="J254" s="438">
        <f>'Information instruments'!C21</f>
        <v/>
      </c>
      <c r="K254" s="438">
        <f>'Information instruments'!E21</f>
        <v/>
      </c>
      <c r="L254" s="438">
        <f>'Information instruments'!F21</f>
        <v/>
      </c>
      <c r="M254" s="438">
        <f>'Information instruments'!M21</f>
        <v/>
      </c>
    </row>
    <row r="255">
      <c r="A255" s="438">
        <f>'Information instruments'!A22</f>
        <v/>
      </c>
      <c r="B255" s="438">
        <f>'Information instruments'!D22</f>
        <v/>
      </c>
      <c r="C255" s="438">
        <f>'Information instruments'!H22</f>
        <v/>
      </c>
      <c r="D255" s="438">
        <f>'Information instruments'!G22</f>
        <v/>
      </c>
      <c r="E255" s="438">
        <f>'Information instruments'!V22</f>
        <v/>
      </c>
      <c r="F255" s="438">
        <f>'Information instruments'!R22</f>
        <v/>
      </c>
      <c r="G255" s="438">
        <f>'Information instruments'!S22</f>
        <v/>
      </c>
      <c r="H255" s="438">
        <f>'Information instruments'!L22</f>
        <v/>
      </c>
      <c r="I255" s="438" t="inlineStr">
        <is>
          <t>Information instruments</t>
        </is>
      </c>
      <c r="J255" s="438">
        <f>'Information instruments'!C22</f>
        <v/>
      </c>
      <c r="K255" s="438">
        <f>'Information instruments'!E22</f>
        <v/>
      </c>
      <c r="L255" s="438">
        <f>'Information instruments'!F22</f>
        <v/>
      </c>
      <c r="M255" s="438">
        <f>'Information instruments'!M22</f>
        <v/>
      </c>
    </row>
    <row r="256">
      <c r="A256" s="438">
        <f>'Information instruments'!A23</f>
        <v/>
      </c>
      <c r="B256" s="438">
        <f>'Information instruments'!D23</f>
        <v/>
      </c>
      <c r="C256" s="438">
        <f>'Information instruments'!H23</f>
        <v/>
      </c>
      <c r="D256" s="438">
        <f>'Information instruments'!G23</f>
        <v/>
      </c>
      <c r="E256" s="438">
        <f>'Information instruments'!V23</f>
        <v/>
      </c>
      <c r="F256" s="438">
        <f>'Information instruments'!R23</f>
        <v/>
      </c>
      <c r="G256" s="438">
        <f>'Information instruments'!S23</f>
        <v/>
      </c>
      <c r="H256" s="438">
        <f>'Information instruments'!L23</f>
        <v/>
      </c>
      <c r="I256" s="438" t="inlineStr">
        <is>
          <t>Information instruments</t>
        </is>
      </c>
      <c r="J256" s="438">
        <f>'Information instruments'!C23</f>
        <v/>
      </c>
      <c r="K256" s="438">
        <f>'Information instruments'!E23</f>
        <v/>
      </c>
      <c r="L256" s="438">
        <f>'Information instruments'!F23</f>
        <v/>
      </c>
      <c r="M256" s="438">
        <f>'Information instruments'!M23</f>
        <v/>
      </c>
    </row>
    <row r="257">
      <c r="A257" s="438">
        <f>'Information instruments'!A24</f>
        <v/>
      </c>
      <c r="B257" s="438">
        <f>'Information instruments'!D24</f>
        <v/>
      </c>
      <c r="C257" s="438">
        <f>'Information instruments'!H24</f>
        <v/>
      </c>
      <c r="D257" s="438">
        <f>'Information instruments'!G24</f>
        <v/>
      </c>
      <c r="E257" s="438">
        <f>'Information instruments'!V24</f>
        <v/>
      </c>
      <c r="F257" s="438">
        <f>'Information instruments'!R24</f>
        <v/>
      </c>
      <c r="G257" s="438">
        <f>'Information instruments'!S24</f>
        <v/>
      </c>
      <c r="H257" s="438">
        <f>'Information instruments'!L24</f>
        <v/>
      </c>
      <c r="I257" s="438" t="inlineStr">
        <is>
          <t>Information instruments</t>
        </is>
      </c>
      <c r="J257" s="438">
        <f>'Information instruments'!C24</f>
        <v/>
      </c>
      <c r="K257" s="438">
        <f>'Information instruments'!E24</f>
        <v/>
      </c>
      <c r="L257" s="438">
        <f>'Information instruments'!F24</f>
        <v/>
      </c>
      <c r="M257" s="438">
        <f>'Information instruments'!M24</f>
        <v/>
      </c>
    </row>
    <row r="258">
      <c r="A258" s="438">
        <f>'Information instruments'!A25</f>
        <v/>
      </c>
      <c r="B258" s="438">
        <f>'Information instruments'!D25</f>
        <v/>
      </c>
      <c r="C258" s="438">
        <f>'Information instruments'!H25</f>
        <v/>
      </c>
      <c r="D258" s="438">
        <f>'Information instruments'!G25</f>
        <v/>
      </c>
      <c r="E258" s="438">
        <f>'Information instruments'!V25</f>
        <v/>
      </c>
      <c r="F258" s="438">
        <f>'Information instruments'!R25</f>
        <v/>
      </c>
      <c r="G258" s="438">
        <f>'Information instruments'!S25</f>
        <v/>
      </c>
      <c r="H258" s="438">
        <f>'Information instruments'!L25</f>
        <v/>
      </c>
      <c r="I258" s="438" t="inlineStr">
        <is>
          <t>Information instruments</t>
        </is>
      </c>
      <c r="J258" s="438">
        <f>'Information instruments'!C25</f>
        <v/>
      </c>
      <c r="K258" s="438">
        <f>'Information instruments'!E25</f>
        <v/>
      </c>
      <c r="L258" s="438">
        <f>'Information instruments'!F25</f>
        <v/>
      </c>
      <c r="M258" s="438">
        <f>'Information instruments'!M25</f>
        <v/>
      </c>
    </row>
    <row r="259">
      <c r="A259" s="438">
        <f>'Information instruments'!A26</f>
        <v/>
      </c>
      <c r="B259" s="438">
        <f>'Information instruments'!D26</f>
        <v/>
      </c>
      <c r="C259" s="438">
        <f>'Information instruments'!H26</f>
        <v/>
      </c>
      <c r="D259" s="438">
        <f>'Information instruments'!G26</f>
        <v/>
      </c>
      <c r="E259" s="438">
        <f>'Information instruments'!V26</f>
        <v/>
      </c>
      <c r="F259" s="438">
        <f>'Information instruments'!R26</f>
        <v/>
      </c>
      <c r="G259" s="438">
        <f>'Information instruments'!S26</f>
        <v/>
      </c>
      <c r="H259" s="438">
        <f>'Information instruments'!L26</f>
        <v/>
      </c>
      <c r="I259" s="438" t="inlineStr">
        <is>
          <t>Information instruments</t>
        </is>
      </c>
      <c r="J259" s="438">
        <f>'Information instruments'!C26</f>
        <v/>
      </c>
      <c r="K259" s="438">
        <f>'Information instruments'!E26</f>
        <v/>
      </c>
      <c r="L259" s="438">
        <f>'Information instruments'!F26</f>
        <v/>
      </c>
      <c r="M259" s="438">
        <f>'Information instruments'!M26</f>
        <v/>
      </c>
    </row>
    <row r="260">
      <c r="A260" s="438">
        <f>'Information instruments'!A27</f>
        <v/>
      </c>
      <c r="B260" s="438">
        <f>'Information instruments'!D27</f>
        <v/>
      </c>
      <c r="C260" s="438">
        <f>'Information instruments'!H27</f>
        <v/>
      </c>
      <c r="D260" s="438">
        <f>'Information instruments'!G27</f>
        <v/>
      </c>
      <c r="E260" s="438">
        <f>'Information instruments'!V27</f>
        <v/>
      </c>
      <c r="F260" s="438">
        <f>'Information instruments'!R27</f>
        <v/>
      </c>
      <c r="G260" s="438">
        <f>'Information instruments'!S27</f>
        <v/>
      </c>
      <c r="H260" s="438">
        <f>'Information instruments'!L27</f>
        <v/>
      </c>
      <c r="I260" s="438" t="inlineStr">
        <is>
          <t>Information instruments</t>
        </is>
      </c>
      <c r="J260" s="438">
        <f>'Information instruments'!C27</f>
        <v/>
      </c>
      <c r="K260" s="438">
        <f>'Information instruments'!E27</f>
        <v/>
      </c>
      <c r="L260" s="438">
        <f>'Information instruments'!F27</f>
        <v/>
      </c>
      <c r="M260" s="438">
        <f>'Information instruments'!M27</f>
        <v/>
      </c>
    </row>
    <row r="261">
      <c r="A261" s="438">
        <f>'Information instruments'!A28</f>
        <v/>
      </c>
      <c r="B261" s="438">
        <f>'Information instruments'!D28</f>
        <v/>
      </c>
      <c r="C261" s="438">
        <f>'Information instruments'!H28</f>
        <v/>
      </c>
      <c r="D261" s="438">
        <f>'Information instruments'!G28</f>
        <v/>
      </c>
      <c r="E261" s="438">
        <f>'Information instruments'!V28</f>
        <v/>
      </c>
      <c r="F261" s="438">
        <f>'Information instruments'!R28</f>
        <v/>
      </c>
      <c r="G261" s="438">
        <f>'Information instruments'!S28</f>
        <v/>
      </c>
      <c r="H261" s="438">
        <f>'Information instruments'!L28</f>
        <v/>
      </c>
      <c r="I261" s="438" t="inlineStr">
        <is>
          <t>Information instruments</t>
        </is>
      </c>
      <c r="J261" s="438">
        <f>'Information instruments'!C28</f>
        <v/>
      </c>
      <c r="K261" s="438">
        <f>'Information instruments'!E28</f>
        <v/>
      </c>
      <c r="L261" s="438">
        <f>'Information instruments'!F28</f>
        <v/>
      </c>
      <c r="M261" s="438">
        <f>'Information instruments'!M28</f>
        <v/>
      </c>
    </row>
    <row r="262">
      <c r="A262" s="438">
        <f>'Information instruments'!A29</f>
        <v/>
      </c>
      <c r="B262" s="438">
        <f>'Information instruments'!D29</f>
        <v/>
      </c>
      <c r="C262" s="438">
        <f>'Information instruments'!H29</f>
        <v/>
      </c>
      <c r="D262" s="438">
        <f>'Information instruments'!G29</f>
        <v/>
      </c>
      <c r="E262" s="438">
        <f>'Information instruments'!V29</f>
        <v/>
      </c>
      <c r="F262" s="438">
        <f>'Information instruments'!R29</f>
        <v/>
      </c>
      <c r="G262" s="438">
        <f>'Information instruments'!S29</f>
        <v/>
      </c>
      <c r="H262" s="438">
        <f>'Information instruments'!L29</f>
        <v/>
      </c>
      <c r="I262" s="438" t="inlineStr">
        <is>
          <t>Information instruments</t>
        </is>
      </c>
      <c r="J262" s="438">
        <f>'Information instruments'!C29</f>
        <v/>
      </c>
      <c r="K262" s="438">
        <f>'Information instruments'!E29</f>
        <v/>
      </c>
      <c r="L262" s="438">
        <f>'Information instruments'!F29</f>
        <v/>
      </c>
      <c r="M262" s="438">
        <f>'Information instruments'!M29</f>
        <v/>
      </c>
    </row>
    <row r="263">
      <c r="A263" s="438">
        <f>'Information instruments'!A30</f>
        <v/>
      </c>
      <c r="B263" s="438">
        <f>'Information instruments'!D30</f>
        <v/>
      </c>
      <c r="C263" s="438">
        <f>'Information instruments'!H30</f>
        <v/>
      </c>
      <c r="D263" s="438">
        <f>'Information instruments'!G30</f>
        <v/>
      </c>
      <c r="E263" s="438">
        <f>'Information instruments'!V30</f>
        <v/>
      </c>
      <c r="F263" s="438">
        <f>'Information instruments'!R30</f>
        <v/>
      </c>
      <c r="G263" s="438">
        <f>'Information instruments'!S30</f>
        <v/>
      </c>
      <c r="H263" s="438">
        <f>'Information instruments'!L30</f>
        <v/>
      </c>
      <c r="I263" s="438" t="inlineStr">
        <is>
          <t>Information instruments</t>
        </is>
      </c>
      <c r="J263" s="438">
        <f>'Information instruments'!C30</f>
        <v/>
      </c>
      <c r="K263" s="438">
        <f>'Information instruments'!E30</f>
        <v/>
      </c>
      <c r="L263" s="438">
        <f>'Information instruments'!F30</f>
        <v/>
      </c>
      <c r="M263" s="438">
        <f>'Information instruments'!M30</f>
        <v/>
      </c>
    </row>
    <row r="264">
      <c r="A264" s="438">
        <f>'Information instruments'!A31</f>
        <v/>
      </c>
      <c r="B264" s="438">
        <f>'Information instruments'!D31</f>
        <v/>
      </c>
      <c r="C264" s="438">
        <f>'Information instruments'!H31</f>
        <v/>
      </c>
      <c r="D264" s="438">
        <f>'Information instruments'!G31</f>
        <v/>
      </c>
      <c r="E264" s="438">
        <f>'Information instruments'!V31</f>
        <v/>
      </c>
      <c r="F264" s="438">
        <f>'Information instruments'!R31</f>
        <v/>
      </c>
      <c r="G264" s="438">
        <f>'Information instruments'!S31</f>
        <v/>
      </c>
      <c r="H264" s="438">
        <f>'Information instruments'!L31</f>
        <v/>
      </c>
      <c r="I264" s="438" t="inlineStr">
        <is>
          <t>Information instruments</t>
        </is>
      </c>
      <c r="J264" s="438">
        <f>'Information instruments'!C31</f>
        <v/>
      </c>
      <c r="K264" s="438">
        <f>'Information instruments'!E31</f>
        <v/>
      </c>
      <c r="L264" s="438">
        <f>'Information instruments'!F31</f>
        <v/>
      </c>
      <c r="M264" s="438">
        <f>'Information instruments'!M31</f>
        <v/>
      </c>
    </row>
    <row r="265">
      <c r="A265" s="438">
        <f>'Information instruments'!A32</f>
        <v/>
      </c>
      <c r="B265" s="438">
        <f>'Information instruments'!D32</f>
        <v/>
      </c>
      <c r="C265" s="438">
        <f>'Information instruments'!H32</f>
        <v/>
      </c>
      <c r="D265" s="438">
        <f>'Information instruments'!G32</f>
        <v/>
      </c>
      <c r="E265" s="438">
        <f>'Information instruments'!V32</f>
        <v/>
      </c>
      <c r="F265" s="438">
        <f>'Information instruments'!R32</f>
        <v/>
      </c>
      <c r="G265" s="438">
        <f>'Information instruments'!S32</f>
        <v/>
      </c>
      <c r="H265" s="438">
        <f>'Information instruments'!L32</f>
        <v/>
      </c>
      <c r="I265" s="438" t="inlineStr">
        <is>
          <t>Information instruments</t>
        </is>
      </c>
      <c r="J265" s="438">
        <f>'Information instruments'!C32</f>
        <v/>
      </c>
      <c r="K265" s="438">
        <f>'Information instruments'!E32</f>
        <v/>
      </c>
      <c r="L265" s="438">
        <f>'Information instruments'!F32</f>
        <v/>
      </c>
      <c r="M265" s="438">
        <f>'Information instruments'!M32</f>
        <v/>
      </c>
    </row>
    <row r="266">
      <c r="A266" s="438">
        <f>'Voluntary approaches'!A3</f>
        <v/>
      </c>
      <c r="B266" s="438">
        <f>'Voluntary approaches'!D3</f>
        <v/>
      </c>
      <c r="C266" s="438">
        <f>'Voluntary approaches'!H3</f>
        <v/>
      </c>
      <c r="D266" s="438">
        <f>'Voluntary approaches'!G3</f>
        <v/>
      </c>
      <c r="E266" s="438">
        <f>'Voluntary approaches'!V3</f>
        <v/>
      </c>
      <c r="F266" s="438">
        <f>'Voluntary approaches'!R3</f>
        <v/>
      </c>
      <c r="G266" s="438">
        <f>'Voluntary approaches'!S3</f>
        <v/>
      </c>
      <c r="H266" s="438">
        <f>'Voluntary approaches'!L3</f>
        <v/>
      </c>
      <c r="I266" s="438" t="inlineStr">
        <is>
          <t>Voluntary approaches</t>
        </is>
      </c>
      <c r="J266" s="438">
        <f>'Voluntary approaches'!C3</f>
        <v/>
      </c>
      <c r="K266" s="438">
        <f>'Voluntary approaches'!E3</f>
        <v/>
      </c>
      <c r="L266" s="438">
        <f>'Voluntary approaches'!F3</f>
        <v/>
      </c>
      <c r="M266" s="438">
        <f>'Voluntary approaches'!M3</f>
        <v/>
      </c>
    </row>
    <row r="267">
      <c r="A267" s="438">
        <f>'Voluntary approaches'!A22</f>
        <v/>
      </c>
      <c r="B267" s="438">
        <f>'Voluntary approaches'!D22</f>
        <v/>
      </c>
      <c r="C267" s="438">
        <f>'Voluntary approaches'!H22</f>
        <v/>
      </c>
      <c r="D267" s="438">
        <f>'Voluntary approaches'!G22</f>
        <v/>
      </c>
      <c r="E267" s="438">
        <f>'Voluntary approaches'!V22</f>
        <v/>
      </c>
      <c r="F267" s="438">
        <f>'Voluntary approaches'!R22</f>
        <v/>
      </c>
      <c r="G267" s="438">
        <f>'Voluntary approaches'!S22</f>
        <v/>
      </c>
      <c r="H267" s="438">
        <f>'Voluntary approaches'!L22</f>
        <v/>
      </c>
      <c r="I267" s="438" t="inlineStr">
        <is>
          <t>Voluntary approaches</t>
        </is>
      </c>
      <c r="J267" s="438">
        <f>'Voluntary approaches'!C22</f>
        <v/>
      </c>
      <c r="K267" s="438">
        <f>'Voluntary approaches'!E22</f>
        <v/>
      </c>
      <c r="L267" s="438">
        <f>'Voluntary approaches'!F22</f>
        <v/>
      </c>
      <c r="M267" s="438">
        <f>'Voluntary approaches'!M22</f>
        <v/>
      </c>
    </row>
    <row r="268">
      <c r="A268" s="438">
        <f>'Voluntary approaches'!A23</f>
        <v/>
      </c>
      <c r="B268" s="438">
        <f>'Voluntary approaches'!D23</f>
        <v/>
      </c>
      <c r="C268" s="438">
        <f>'Voluntary approaches'!H23</f>
        <v/>
      </c>
      <c r="D268" s="438">
        <f>'Voluntary approaches'!G23</f>
        <v/>
      </c>
      <c r="E268" s="438">
        <f>'Voluntary approaches'!V23</f>
        <v/>
      </c>
      <c r="F268" s="438">
        <f>'Voluntary approaches'!R23</f>
        <v/>
      </c>
      <c r="G268" s="438">
        <f>'Voluntary approaches'!S23</f>
        <v/>
      </c>
      <c r="H268" s="438">
        <f>'Voluntary approaches'!L23</f>
        <v/>
      </c>
      <c r="I268" s="438" t="inlineStr">
        <is>
          <t>Voluntary approaches</t>
        </is>
      </c>
      <c r="J268" s="438">
        <f>'Voluntary approaches'!C23</f>
        <v/>
      </c>
      <c r="K268" s="438">
        <f>'Voluntary approaches'!E23</f>
        <v/>
      </c>
      <c r="L268" s="438">
        <f>'Voluntary approaches'!F23</f>
        <v/>
      </c>
      <c r="M268" s="438">
        <f>'Voluntary approaches'!M23</f>
        <v/>
      </c>
    </row>
    <row r="269">
      <c r="A269" s="438">
        <f>'Voluntary approaches'!A24</f>
        <v/>
      </c>
      <c r="B269" s="438">
        <f>'Voluntary approaches'!D24</f>
        <v/>
      </c>
      <c r="C269" s="438">
        <f>'Voluntary approaches'!H24</f>
        <v/>
      </c>
      <c r="D269" s="438">
        <f>'Voluntary approaches'!G24</f>
        <v/>
      </c>
      <c r="E269" s="438">
        <f>'Voluntary approaches'!V24</f>
        <v/>
      </c>
      <c r="F269" s="438">
        <f>'Voluntary approaches'!R24</f>
        <v/>
      </c>
      <c r="G269" s="438">
        <f>'Voluntary approaches'!S24</f>
        <v/>
      </c>
      <c r="H269" s="438">
        <f>'Voluntary approaches'!L24</f>
        <v/>
      </c>
      <c r="I269" s="438" t="inlineStr">
        <is>
          <t>Voluntary approaches</t>
        </is>
      </c>
      <c r="J269" s="438">
        <f>'Voluntary approaches'!C24</f>
        <v/>
      </c>
      <c r="K269" s="438">
        <f>'Voluntary approaches'!E24</f>
        <v/>
      </c>
      <c r="L269" s="438">
        <f>'Voluntary approaches'!F24</f>
        <v/>
      </c>
      <c r="M269" s="438">
        <f>'Voluntary approaches'!M24</f>
        <v/>
      </c>
    </row>
    <row r="270">
      <c r="A270" s="438">
        <f>'Voluntary approaches'!A25</f>
        <v/>
      </c>
      <c r="B270" s="438">
        <f>'Voluntary approaches'!D25</f>
        <v/>
      </c>
      <c r="C270" s="438">
        <f>'Voluntary approaches'!H25</f>
        <v/>
      </c>
      <c r="D270" s="438">
        <f>'Voluntary approaches'!G25</f>
        <v/>
      </c>
      <c r="E270" s="438">
        <f>'Voluntary approaches'!V25</f>
        <v/>
      </c>
      <c r="F270" s="438">
        <f>'Voluntary approaches'!R25</f>
        <v/>
      </c>
      <c r="G270" s="438">
        <f>'Voluntary approaches'!S25</f>
        <v/>
      </c>
      <c r="H270" s="438">
        <f>'Voluntary approaches'!L25</f>
        <v/>
      </c>
      <c r="I270" s="438" t="inlineStr">
        <is>
          <t>Voluntary approaches</t>
        </is>
      </c>
      <c r="J270" s="438">
        <f>'Voluntary approaches'!C25</f>
        <v/>
      </c>
      <c r="K270" s="438">
        <f>'Voluntary approaches'!E25</f>
        <v/>
      </c>
      <c r="L270" s="438">
        <f>'Voluntary approaches'!F25</f>
        <v/>
      </c>
      <c r="M270" s="438">
        <f>'Voluntary approaches'!M25</f>
        <v/>
      </c>
    </row>
    <row r="271">
      <c r="A271" s="438">
        <f>'Voluntary approaches'!A26</f>
        <v/>
      </c>
      <c r="B271" s="438">
        <f>'Voluntary approaches'!D26</f>
        <v/>
      </c>
      <c r="C271" s="438">
        <f>'Voluntary approaches'!H26</f>
        <v/>
      </c>
      <c r="D271" s="438">
        <f>'Voluntary approaches'!G26</f>
        <v/>
      </c>
      <c r="E271" s="438">
        <f>'Voluntary approaches'!V26</f>
        <v/>
      </c>
      <c r="F271" s="438">
        <f>'Voluntary approaches'!R26</f>
        <v/>
      </c>
      <c r="G271" s="438">
        <f>'Voluntary approaches'!S26</f>
        <v/>
      </c>
      <c r="H271" s="438">
        <f>'Voluntary approaches'!L26</f>
        <v/>
      </c>
      <c r="I271" s="438" t="inlineStr">
        <is>
          <t>Voluntary approaches</t>
        </is>
      </c>
      <c r="J271" s="438">
        <f>'Voluntary approaches'!C26</f>
        <v/>
      </c>
      <c r="K271" s="438">
        <f>'Voluntary approaches'!E26</f>
        <v/>
      </c>
      <c r="L271" s="438">
        <f>'Voluntary approaches'!F26</f>
        <v/>
      </c>
      <c r="M271" s="438">
        <f>'Voluntary approaches'!M26</f>
        <v/>
      </c>
    </row>
    <row r="272">
      <c r="A272" s="438">
        <f>'Voluntary approaches'!A27</f>
        <v/>
      </c>
      <c r="B272" s="438">
        <f>'Voluntary approaches'!D27</f>
        <v/>
      </c>
      <c r="C272" s="438">
        <f>'Voluntary approaches'!H27</f>
        <v/>
      </c>
      <c r="D272" s="438">
        <f>'Voluntary approaches'!G27</f>
        <v/>
      </c>
      <c r="E272" s="438">
        <f>'Voluntary approaches'!V27</f>
        <v/>
      </c>
      <c r="F272" s="438">
        <f>'Voluntary approaches'!R27</f>
        <v/>
      </c>
      <c r="G272" s="438">
        <f>'Voluntary approaches'!S27</f>
        <v/>
      </c>
      <c r="H272" s="438">
        <f>'Voluntary approaches'!L27</f>
        <v/>
      </c>
      <c r="I272" s="438" t="inlineStr">
        <is>
          <t>Voluntary approaches</t>
        </is>
      </c>
      <c r="J272" s="438">
        <f>'Voluntary approaches'!C27</f>
        <v/>
      </c>
      <c r="K272" s="438">
        <f>'Voluntary approaches'!E27</f>
        <v/>
      </c>
      <c r="L272" s="438">
        <f>'Voluntary approaches'!F27</f>
        <v/>
      </c>
      <c r="M272" s="438">
        <f>'Voluntary approaches'!M27</f>
        <v/>
      </c>
    </row>
    <row r="273">
      <c r="A273" s="438">
        <f>'Voluntary approaches'!A28</f>
        <v/>
      </c>
      <c r="B273" s="438">
        <f>'Voluntary approaches'!D28</f>
        <v/>
      </c>
      <c r="C273" s="438">
        <f>'Voluntary approaches'!H28</f>
        <v/>
      </c>
      <c r="D273" s="438">
        <f>'Voluntary approaches'!G28</f>
        <v/>
      </c>
      <c r="E273" s="438">
        <f>'Voluntary approaches'!V28</f>
        <v/>
      </c>
      <c r="F273" s="438">
        <f>'Voluntary approaches'!R28</f>
        <v/>
      </c>
      <c r="G273" s="438">
        <f>'Voluntary approaches'!S28</f>
        <v/>
      </c>
      <c r="H273" s="438">
        <f>'Voluntary approaches'!L28</f>
        <v/>
      </c>
      <c r="I273" s="438" t="inlineStr">
        <is>
          <t>Voluntary approaches</t>
        </is>
      </c>
      <c r="J273" s="438">
        <f>'Voluntary approaches'!C28</f>
        <v/>
      </c>
      <c r="K273" s="438">
        <f>'Voluntary approaches'!E28</f>
        <v/>
      </c>
      <c r="L273" s="438">
        <f>'Voluntary approaches'!F28</f>
        <v/>
      </c>
      <c r="M273" s="438">
        <f>'Voluntary approaches'!M28</f>
        <v/>
      </c>
    </row>
    <row r="274">
      <c r="A274" s="438">
        <f>'Voluntary approaches'!A29</f>
        <v/>
      </c>
      <c r="B274" s="438">
        <f>'Voluntary approaches'!D29</f>
        <v/>
      </c>
      <c r="C274" s="438">
        <f>'Voluntary approaches'!H29</f>
        <v/>
      </c>
      <c r="D274" s="438">
        <f>'Voluntary approaches'!G29</f>
        <v/>
      </c>
      <c r="E274" s="438">
        <f>'Voluntary approaches'!V29</f>
        <v/>
      </c>
      <c r="F274" s="438">
        <f>'Voluntary approaches'!R29</f>
        <v/>
      </c>
      <c r="G274" s="438">
        <f>'Voluntary approaches'!S29</f>
        <v/>
      </c>
      <c r="H274" s="438">
        <f>'Voluntary approaches'!L29</f>
        <v/>
      </c>
      <c r="I274" s="438" t="inlineStr">
        <is>
          <t>Voluntary approaches</t>
        </is>
      </c>
      <c r="J274" s="438">
        <f>'Voluntary approaches'!C29</f>
        <v/>
      </c>
      <c r="K274" s="438">
        <f>'Voluntary approaches'!E29</f>
        <v/>
      </c>
      <c r="L274" s="438">
        <f>'Voluntary approaches'!F29</f>
        <v/>
      </c>
      <c r="M274" s="438">
        <f>'Voluntary approaches'!M29</f>
        <v/>
      </c>
    </row>
    <row r="275">
      <c r="A275" s="438">
        <f>'Voluntary approaches'!A30</f>
        <v/>
      </c>
      <c r="B275" s="438">
        <f>'Voluntary approaches'!D30</f>
        <v/>
      </c>
      <c r="C275" s="438">
        <f>'Voluntary approaches'!H30</f>
        <v/>
      </c>
      <c r="D275" s="438">
        <f>'Voluntary approaches'!G30</f>
        <v/>
      </c>
      <c r="E275" s="438">
        <f>'Voluntary approaches'!V30</f>
        <v/>
      </c>
      <c r="F275" s="438">
        <f>'Voluntary approaches'!R30</f>
        <v/>
      </c>
      <c r="G275" s="438">
        <f>'Voluntary approaches'!S30</f>
        <v/>
      </c>
      <c r="H275" s="438">
        <f>'Voluntary approaches'!L30</f>
        <v/>
      </c>
      <c r="I275" s="438" t="inlineStr">
        <is>
          <t>Voluntary approaches</t>
        </is>
      </c>
      <c r="J275" s="438">
        <f>'Voluntary approaches'!C30</f>
        <v/>
      </c>
      <c r="K275" s="438">
        <f>'Voluntary approaches'!E30</f>
        <v/>
      </c>
      <c r="L275" s="438">
        <f>'Voluntary approaches'!F30</f>
        <v/>
      </c>
      <c r="M275" s="438">
        <f>'Voluntary approaches'!M30</f>
        <v/>
      </c>
    </row>
    <row r="276">
      <c r="A276" s="438">
        <f>'Voluntary approaches'!A31</f>
        <v/>
      </c>
      <c r="B276" s="438">
        <f>'Voluntary approaches'!D31</f>
        <v/>
      </c>
      <c r="C276" s="438">
        <f>'Voluntary approaches'!H31</f>
        <v/>
      </c>
      <c r="D276" s="438">
        <f>'Voluntary approaches'!G31</f>
        <v/>
      </c>
      <c r="E276" s="438">
        <f>'Voluntary approaches'!V31</f>
        <v/>
      </c>
      <c r="F276" s="438">
        <f>'Voluntary approaches'!R31</f>
        <v/>
      </c>
      <c r="G276" s="438">
        <f>'Voluntary approaches'!S31</f>
        <v/>
      </c>
      <c r="H276" s="438">
        <f>'Voluntary approaches'!L31</f>
        <v/>
      </c>
      <c r="I276" s="438" t="inlineStr">
        <is>
          <t>Voluntary approaches</t>
        </is>
      </c>
      <c r="J276" s="438">
        <f>'Voluntary approaches'!C31</f>
        <v/>
      </c>
      <c r="K276" s="438">
        <f>'Voluntary approaches'!E31</f>
        <v/>
      </c>
      <c r="L276" s="438">
        <f>'Voluntary approaches'!F31</f>
        <v/>
      </c>
      <c r="M276" s="438">
        <f>'Voluntary approaches'!M31</f>
        <v/>
      </c>
    </row>
    <row r="277">
      <c r="A277" s="438">
        <f>'Voluntary approaches'!A32</f>
        <v/>
      </c>
      <c r="B277" s="438">
        <f>'Voluntary approaches'!D32</f>
        <v/>
      </c>
      <c r="C277" s="438">
        <f>'Voluntary approaches'!H32</f>
        <v/>
      </c>
      <c r="D277" s="438">
        <f>'Voluntary approaches'!G32</f>
        <v/>
      </c>
      <c r="E277" s="438">
        <f>'Voluntary approaches'!V32</f>
        <v/>
      </c>
      <c r="F277" s="438">
        <f>'Voluntary approaches'!R32</f>
        <v/>
      </c>
      <c r="G277" s="438">
        <f>'Voluntary approaches'!S32</f>
        <v/>
      </c>
      <c r="H277" s="438">
        <f>'Voluntary approaches'!L32</f>
        <v/>
      </c>
      <c r="I277" s="438" t="inlineStr">
        <is>
          <t>Voluntary approaches</t>
        </is>
      </c>
      <c r="J277" s="438">
        <f>'Voluntary approaches'!C32</f>
        <v/>
      </c>
      <c r="K277" s="438">
        <f>'Voluntary approaches'!E32</f>
        <v/>
      </c>
      <c r="L277" s="438">
        <f>'Voluntary approaches'!F32</f>
        <v/>
      </c>
      <c r="M277" s="438">
        <f>'Voluntary approaches'!M32</f>
        <v/>
      </c>
    </row>
    <row r="278">
      <c r="A278" s="438">
        <f>'Voluntary approaches'!A33</f>
        <v/>
      </c>
      <c r="B278" s="438">
        <f>'Voluntary approaches'!D33</f>
        <v/>
      </c>
      <c r="C278" s="438">
        <f>'Voluntary approaches'!H33</f>
        <v/>
      </c>
      <c r="D278" s="438">
        <f>'Voluntary approaches'!G33</f>
        <v/>
      </c>
      <c r="E278" s="438">
        <f>'Voluntary approaches'!V33</f>
        <v/>
      </c>
      <c r="F278" s="438">
        <f>'Voluntary approaches'!R33</f>
        <v/>
      </c>
      <c r="G278" s="438">
        <f>'Voluntary approaches'!S33</f>
        <v/>
      </c>
      <c r="H278" s="438">
        <f>'Voluntary approaches'!L33</f>
        <v/>
      </c>
      <c r="I278" s="438" t="inlineStr">
        <is>
          <t>Voluntary approaches</t>
        </is>
      </c>
      <c r="J278" s="438">
        <f>'Voluntary approaches'!C33</f>
        <v/>
      </c>
      <c r="K278" s="438">
        <f>'Voluntary approaches'!E33</f>
        <v/>
      </c>
      <c r="L278" s="438">
        <f>'Voluntary approaches'!F33</f>
        <v/>
      </c>
      <c r="M278" s="438">
        <f>'Voluntary approaches'!M33</f>
        <v/>
      </c>
    </row>
    <row r="279">
      <c r="A279" s="438">
        <f>'Voluntary approaches'!A34</f>
        <v/>
      </c>
      <c r="B279" s="438">
        <f>'Voluntary approaches'!D34</f>
        <v/>
      </c>
      <c r="C279" s="438">
        <f>'Voluntary approaches'!H34</f>
        <v/>
      </c>
      <c r="D279" s="438">
        <f>'Voluntary approaches'!G34</f>
        <v/>
      </c>
      <c r="E279" s="438">
        <f>'Voluntary approaches'!V34</f>
        <v/>
      </c>
      <c r="F279" s="438">
        <f>'Voluntary approaches'!R34</f>
        <v/>
      </c>
      <c r="G279" s="438">
        <f>'Voluntary approaches'!S34</f>
        <v/>
      </c>
      <c r="H279" s="438">
        <f>'Voluntary approaches'!L34</f>
        <v/>
      </c>
      <c r="I279" s="438" t="inlineStr">
        <is>
          <t>Voluntary approaches</t>
        </is>
      </c>
      <c r="J279" s="438">
        <f>'Voluntary approaches'!C34</f>
        <v/>
      </c>
      <c r="K279" s="438">
        <f>'Voluntary approaches'!E34</f>
        <v/>
      </c>
      <c r="L279" s="438">
        <f>'Voluntary approaches'!F34</f>
        <v/>
      </c>
      <c r="M279" s="438">
        <f>'Voluntary approaches'!M34</f>
        <v/>
      </c>
    </row>
    <row r="280">
      <c r="A280" s="438">
        <f>'Voluntary approaches'!A35</f>
        <v/>
      </c>
      <c r="B280" s="438">
        <f>'Voluntary approaches'!D35</f>
        <v/>
      </c>
      <c r="C280" s="438">
        <f>'Voluntary approaches'!H35</f>
        <v/>
      </c>
      <c r="D280" s="438">
        <f>'Voluntary approaches'!G35</f>
        <v/>
      </c>
      <c r="E280" s="438">
        <f>'Voluntary approaches'!V35</f>
        <v/>
      </c>
      <c r="F280" s="438">
        <f>'Voluntary approaches'!R35</f>
        <v/>
      </c>
      <c r="G280" s="438">
        <f>'Voluntary approaches'!S35</f>
        <v/>
      </c>
      <c r="H280" s="438">
        <f>'Voluntary approaches'!L35</f>
        <v/>
      </c>
      <c r="I280" s="438" t="inlineStr">
        <is>
          <t>Voluntary approaches</t>
        </is>
      </c>
      <c r="J280" s="438">
        <f>'Voluntary approaches'!C35</f>
        <v/>
      </c>
      <c r="K280" s="438">
        <f>'Voluntary approaches'!E35</f>
        <v/>
      </c>
      <c r="L280" s="438">
        <f>'Voluntary approaches'!F35</f>
        <v/>
      </c>
      <c r="M280" s="438">
        <f>'Voluntary approaches'!M35</f>
        <v/>
      </c>
    </row>
    <row r="281">
      <c r="A281" s="438">
        <f>'Voluntary approaches'!A36</f>
        <v/>
      </c>
      <c r="B281" s="438">
        <f>'Voluntary approaches'!D36</f>
        <v/>
      </c>
      <c r="C281" s="438">
        <f>'Voluntary approaches'!H36</f>
        <v/>
      </c>
      <c r="D281" s="438">
        <f>'Voluntary approaches'!G36</f>
        <v/>
      </c>
      <c r="E281" s="438">
        <f>'Voluntary approaches'!V36</f>
        <v/>
      </c>
      <c r="F281" s="438">
        <f>'Voluntary approaches'!R36</f>
        <v/>
      </c>
      <c r="G281" s="438">
        <f>'Voluntary approaches'!S36</f>
        <v/>
      </c>
      <c r="H281" s="438">
        <f>'Voluntary approaches'!L36</f>
        <v/>
      </c>
      <c r="I281" s="438" t="inlineStr">
        <is>
          <t>Voluntary approaches</t>
        </is>
      </c>
      <c r="J281" s="438">
        <f>'Voluntary approaches'!C36</f>
        <v/>
      </c>
      <c r="K281" s="438">
        <f>'Voluntary approaches'!E36</f>
        <v/>
      </c>
      <c r="L281" s="438">
        <f>'Voluntary approaches'!F36</f>
        <v/>
      </c>
      <c r="M281" s="438">
        <f>'Voluntary approaches'!M36</f>
        <v/>
      </c>
    </row>
    <row r="282">
      <c r="A282" s="438">
        <f>'Voluntary approaches'!A37</f>
        <v/>
      </c>
      <c r="B282" s="438">
        <f>'Voluntary approaches'!D37</f>
        <v/>
      </c>
      <c r="C282" s="438">
        <f>'Voluntary approaches'!H37</f>
        <v/>
      </c>
      <c r="D282" s="438">
        <f>'Voluntary approaches'!G37</f>
        <v/>
      </c>
      <c r="E282" s="438">
        <f>'Voluntary approaches'!V37</f>
        <v/>
      </c>
      <c r="F282" s="438">
        <f>'Voluntary approaches'!R37</f>
        <v/>
      </c>
      <c r="G282" s="438">
        <f>'Voluntary approaches'!S37</f>
        <v/>
      </c>
      <c r="H282" s="438">
        <f>'Voluntary approaches'!L37</f>
        <v/>
      </c>
      <c r="I282" s="438" t="inlineStr">
        <is>
          <t>Voluntary approaches</t>
        </is>
      </c>
      <c r="J282" s="438">
        <f>'Voluntary approaches'!C37</f>
        <v/>
      </c>
      <c r="K282" s="438">
        <f>'Voluntary approaches'!E37</f>
        <v/>
      </c>
      <c r="L282" s="438">
        <f>'Voluntary approaches'!F37</f>
        <v/>
      </c>
      <c r="M282" s="438">
        <f>'Voluntary approaches'!M37</f>
        <v/>
      </c>
    </row>
    <row r="283">
      <c r="A283" s="438">
        <f>'Voluntary approaches'!A38</f>
        <v/>
      </c>
      <c r="B283" s="438">
        <f>'Voluntary approaches'!D38</f>
        <v/>
      </c>
      <c r="C283" s="438">
        <f>'Voluntary approaches'!H38</f>
        <v/>
      </c>
      <c r="D283" s="438">
        <f>'Voluntary approaches'!G38</f>
        <v/>
      </c>
      <c r="E283" s="438">
        <f>'Voluntary approaches'!V38</f>
        <v/>
      </c>
      <c r="F283" s="438">
        <f>'Voluntary approaches'!R38</f>
        <v/>
      </c>
      <c r="G283" s="438">
        <f>'Voluntary approaches'!S38</f>
        <v/>
      </c>
      <c r="H283" s="438">
        <f>'Voluntary approaches'!L38</f>
        <v/>
      </c>
      <c r="I283" s="438" t="inlineStr">
        <is>
          <t>Voluntary approaches</t>
        </is>
      </c>
      <c r="J283" s="438">
        <f>'Voluntary approaches'!C38</f>
        <v/>
      </c>
      <c r="K283" s="438">
        <f>'Voluntary approaches'!E38</f>
        <v/>
      </c>
      <c r="L283" s="438">
        <f>'Voluntary approaches'!F38</f>
        <v/>
      </c>
      <c r="M283" s="438">
        <f>'Voluntary approaches'!M38</f>
        <v/>
      </c>
    </row>
    <row r="284">
      <c r="A284" s="438">
        <f>'Voluntary approaches'!A40</f>
        <v/>
      </c>
      <c r="B284" s="438">
        <f>'Voluntary approaches'!D40</f>
        <v/>
      </c>
      <c r="C284" s="438">
        <f>'Voluntary approaches'!H40</f>
        <v/>
      </c>
      <c r="D284" s="438">
        <f>'Voluntary approaches'!G40</f>
        <v/>
      </c>
      <c r="E284" s="438">
        <f>'Voluntary approaches'!V40</f>
        <v/>
      </c>
      <c r="F284" s="438">
        <f>'Voluntary approaches'!R40</f>
        <v/>
      </c>
      <c r="G284" s="438">
        <f>'Voluntary approaches'!S40</f>
        <v/>
      </c>
      <c r="H284" s="438">
        <f>'Voluntary approaches'!L40</f>
        <v/>
      </c>
      <c r="I284" s="438" t="inlineStr">
        <is>
          <t>Voluntary approaches</t>
        </is>
      </c>
      <c r="J284" s="438">
        <f>'Voluntary approaches'!C40</f>
        <v/>
      </c>
      <c r="K284" s="438">
        <f>'Voluntary approaches'!E40</f>
        <v/>
      </c>
      <c r="L284" s="438">
        <f>'Voluntary approaches'!F40</f>
        <v/>
      </c>
      <c r="M284" s="438">
        <f>'Voluntary approaches'!M40</f>
        <v/>
      </c>
    </row>
  </sheetData>
  <mergeCells count="2">
    <mergeCell ref="H1:M1"/>
    <mergeCell ref="A1:G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N63"/>
  <sheetViews>
    <sheetView topLeftCell="AL1" workbookViewId="0">
      <selection activeCell="M20" sqref="M20"/>
    </sheetView>
  </sheetViews>
  <sheetFormatPr baseColWidth="8" defaultRowHeight="13.9"/>
  <sheetData>
    <row r="1">
      <c r="A1" s="159" t="n"/>
      <c r="B1" s="93" t="n"/>
      <c r="C1" s="160" t="inlineStr">
        <is>
          <t>Classification - Instrument typology</t>
        </is>
      </c>
      <c r="D1" s="95" t="n"/>
      <c r="E1" s="95" t="n"/>
      <c r="F1" s="96" t="n"/>
      <c r="G1" s="161" t="inlineStr">
        <is>
          <t>Policy description</t>
        </is>
      </c>
      <c r="H1" s="95" t="n"/>
      <c r="I1" s="95" t="n"/>
      <c r="J1" s="95" t="n"/>
      <c r="K1" s="95" t="n"/>
      <c r="L1" s="95" t="n"/>
      <c r="M1" s="96" t="n"/>
      <c r="N1" s="162" t="inlineStr">
        <is>
          <t>Administrative information</t>
        </is>
      </c>
      <c r="O1" s="95" t="n"/>
      <c r="P1" s="95" t="n"/>
      <c r="Q1" s="95" t="n"/>
      <c r="R1" s="95" t="n"/>
      <c r="S1" s="95" t="n"/>
      <c r="T1" s="95" t="n"/>
      <c r="U1" s="95" t="n"/>
      <c r="V1" s="95" t="n"/>
      <c r="W1" s="96" t="n"/>
      <c r="X1" s="163" t="inlineStr">
        <is>
          <t>Policy regulatory base and intensity</t>
        </is>
      </c>
      <c r="Y1" s="100" t="n"/>
      <c r="Z1" s="100" t="n"/>
      <c r="AA1" s="100" t="n"/>
      <c r="AB1" s="100" t="n"/>
      <c r="AC1" s="100" t="n"/>
      <c r="AD1" s="100" t="n"/>
      <c r="AE1" s="100" t="n"/>
      <c r="AF1" s="100" t="n"/>
      <c r="AG1" s="100" t="n"/>
      <c r="AH1" s="100" t="n"/>
      <c r="AI1" s="100" t="n"/>
      <c r="AJ1" s="100" t="n"/>
      <c r="AK1" s="100" t="n"/>
      <c r="AL1" s="101" t="n"/>
      <c r="AM1" s="164" t="inlineStr">
        <is>
          <t>Instrument-specific attributes</t>
        </is>
      </c>
      <c r="AN1" s="100" t="n"/>
      <c r="AO1" s="100" t="n"/>
      <c r="AP1" s="100" t="n"/>
      <c r="AQ1" s="100" t="n"/>
      <c r="AR1" s="100" t="n"/>
      <c r="AS1" s="100" t="n"/>
      <c r="AT1" s="100" t="n"/>
      <c r="AU1" s="100" t="n"/>
      <c r="AV1" s="100" t="n"/>
      <c r="AW1" s="100" t="n"/>
      <c r="AX1" s="100" t="n"/>
      <c r="AY1" s="100" t="n"/>
      <c r="AZ1" s="100" t="n"/>
      <c r="BA1" s="100" t="n"/>
      <c r="BB1" s="100" t="n"/>
      <c r="BC1" s="100" t="n"/>
      <c r="BD1" s="100" t="n"/>
      <c r="BE1" s="101" t="n"/>
      <c r="BF1" s="165" t="inlineStr">
        <is>
          <t>GHG emission base</t>
        </is>
      </c>
      <c r="BG1" s="101" t="n"/>
      <c r="BH1" s="166" t="inlineStr">
        <is>
          <t>Classification &amp; Indicators</t>
        </is>
      </c>
      <c r="BI1" s="100" t="n"/>
      <c r="BJ1" s="100" t="n"/>
      <c r="BK1" s="105" t="n"/>
      <c r="BL1" s="167" t="inlineStr">
        <is>
          <t>References to legislation</t>
        </is>
      </c>
      <c r="BM1" s="95" t="n"/>
      <c r="BN1" s="107" t="n"/>
    </row>
    <row r="2">
      <c r="A2" s="168" t="inlineStr">
        <is>
          <t>Policy Instrument ID</t>
        </is>
      </c>
      <c r="B2" s="169" t="inlineStr">
        <is>
          <t>Instrument / subscheme</t>
        </is>
      </c>
      <c r="C2" s="170" t="inlineStr">
        <is>
          <t>Group</t>
        </is>
      </c>
      <c r="D2" s="170" t="inlineStr">
        <is>
          <t>Approach</t>
        </is>
      </c>
      <c r="E2" s="170" t="inlineStr">
        <is>
          <t>Emission sector</t>
        </is>
      </c>
      <c r="F2" s="170" t="inlineStr">
        <is>
          <t>Sub-sector</t>
        </is>
      </c>
      <c r="G2" s="171" t="inlineStr">
        <is>
          <t>Domestic instrument name</t>
        </is>
      </c>
      <c r="H2" s="171" t="inlineStr">
        <is>
          <t>English instrument name</t>
        </is>
      </c>
      <c r="I2" s="171" t="inlineStr">
        <is>
          <t>Policy Package</t>
        </is>
      </c>
      <c r="J2" s="171" t="inlineStr">
        <is>
          <t>Description</t>
        </is>
      </c>
      <c r="K2" s="171" t="inlineStr">
        <is>
          <t>Objective</t>
        </is>
      </c>
      <c r="L2" s="171" t="inlineStr">
        <is>
          <t>Mitigation relevance</t>
        </is>
      </c>
      <c r="M2" s="171" t="inlineStr">
        <is>
          <t>Functioning channel</t>
        </is>
      </c>
      <c r="N2" s="172" t="inlineStr">
        <is>
          <t>Country</t>
        </is>
      </c>
      <c r="O2" s="172" t="inlineStr">
        <is>
          <t>Jurisdiction level</t>
        </is>
      </c>
      <c r="P2" s="172" t="inlineStr">
        <is>
          <t>Jurisdiction name</t>
        </is>
      </c>
      <c r="Q2" s="172" t="inlineStr">
        <is>
          <t>Adoption date</t>
        </is>
      </c>
      <c r="R2" s="172" t="inlineStr">
        <is>
          <t>Start date</t>
        </is>
      </c>
      <c r="S2" s="172" t="inlineStr">
        <is>
          <t>End date</t>
        </is>
      </c>
      <c r="T2" s="172" t="inlineStr">
        <is>
          <t>Last revisions</t>
        </is>
      </c>
      <c r="U2" s="172" t="inlineStr">
        <is>
          <t>Last revisions (Details)</t>
        </is>
      </c>
      <c r="V2" s="172" t="inlineStr">
        <is>
          <t>Status</t>
        </is>
      </c>
      <c r="W2" s="172" t="inlineStr">
        <is>
          <t>Administrating authorities</t>
        </is>
      </c>
      <c r="X2" s="173" t="inlineStr">
        <is>
          <t>Asset</t>
        </is>
      </c>
      <c r="Y2" s="173" t="inlineStr">
        <is>
          <t>Asset (Status)</t>
        </is>
      </c>
      <c r="Z2" s="173" t="inlineStr">
        <is>
          <t>Asset (Details)</t>
        </is>
      </c>
      <c r="AA2" s="173" t="inlineStr">
        <is>
          <t>Asset (Other)</t>
        </is>
      </c>
      <c r="AB2" s="173" t="inlineStr">
        <is>
          <t>Asset (Cut-off range)</t>
        </is>
      </c>
      <c r="AC2" s="173" t="inlineStr">
        <is>
          <t>Agent</t>
        </is>
      </c>
      <c r="AD2" s="173" t="inlineStr">
        <is>
          <t>Agent (Detail)</t>
        </is>
      </c>
      <c r="AE2" s="173" t="inlineStr">
        <is>
          <t>Activity</t>
        </is>
      </c>
      <c r="AF2" s="173" t="inlineStr">
        <is>
          <t>Activity (Details)</t>
        </is>
      </c>
      <c r="AG2" s="173" t="inlineStr">
        <is>
          <t>Intensity (Value)</t>
        </is>
      </c>
      <c r="AH2" s="173" t="inlineStr">
        <is>
          <t>Intensity (Unit)</t>
        </is>
      </c>
      <c r="AI2" s="173" t="inlineStr">
        <is>
          <t>Intensity (Details)</t>
        </is>
      </c>
      <c r="AJ2" s="173" t="inlineStr">
        <is>
          <t>Requirement specification</t>
        </is>
      </c>
      <c r="AK2" s="173" t="inlineStr">
        <is>
          <t>Compliance calculation methodology I</t>
        </is>
      </c>
      <c r="AL2" s="173" t="inlineStr">
        <is>
          <t>Compliance calculation methodology II</t>
        </is>
      </c>
      <c r="AM2" s="174" t="inlineStr">
        <is>
          <t>Tax and Tax Incentive: annual revenue</t>
        </is>
      </c>
      <c r="AN2" s="174" t="inlineStr">
        <is>
          <t>Tax and Tax Incentive: earmarked revenue</t>
        </is>
      </c>
      <c r="AO2" s="174" t="inlineStr">
        <is>
          <t>Tax and Tax Incentive: annual revenue forgone</t>
        </is>
      </c>
      <c r="AP2" s="174" t="inlineStr">
        <is>
          <t>Subsidy: annual budget/ expenditure</t>
        </is>
      </c>
      <c r="AQ2" s="174" t="inlineStr">
        <is>
          <t>Subsidy: Limit</t>
        </is>
      </c>
      <c r="AR2" s="174" t="inlineStr">
        <is>
          <t>Subsidy: Floor or ceiling</t>
        </is>
      </c>
      <c r="AS2" s="174" t="inlineStr">
        <is>
          <t>Subsidy: distribution mechanism</t>
        </is>
      </c>
      <c r="AT2" s="174" t="inlineStr">
        <is>
          <t>Subsidy: Support duration</t>
        </is>
      </c>
      <c r="AU2" s="174" t="inlineStr">
        <is>
          <t>Subsidy: Enforcement Mechanism</t>
        </is>
      </c>
      <c r="AV2" s="174" t="inlineStr">
        <is>
          <t>Trading System: Type</t>
        </is>
      </c>
      <c r="AW2" s="174" t="inlineStr">
        <is>
          <t>Trading System: cap</t>
        </is>
      </c>
      <c r="AX2" s="174" t="inlineStr">
        <is>
          <t>Trading System: allowance mechanism</t>
        </is>
      </c>
      <c r="AY2" s="174" t="inlineStr">
        <is>
          <t>Trading System: Free Allowance</t>
        </is>
      </c>
      <c r="AZ2" s="174" t="inlineStr">
        <is>
          <t>Trading System: Offset use allowed</t>
        </is>
      </c>
      <c r="BA2" s="174" t="inlineStr">
        <is>
          <t>Trading System: Linkages</t>
        </is>
      </c>
      <c r="BB2" s="174" t="inlineStr">
        <is>
          <t>Trading System: market stabilisation mechanism</t>
        </is>
      </c>
      <c r="BC2" s="174" t="inlineStr">
        <is>
          <t>Trading System: revenue (annual)</t>
        </is>
      </c>
      <c r="BD2" s="174" t="inlineStr">
        <is>
          <t>Trading System: Volume</t>
        </is>
      </c>
      <c r="BE2" s="174" t="inlineStr">
        <is>
          <t>Trading System: penalties for non-compliance</t>
        </is>
      </c>
      <c r="BF2" s="175" t="inlineStr">
        <is>
          <t>GHG emission coverage (absolute)</t>
        </is>
      </c>
      <c r="BG2" s="175" t="inlineStr">
        <is>
          <t>GHG emission coverage (% domestic emissions)</t>
        </is>
      </c>
      <c r="BH2" s="170" t="inlineStr">
        <is>
          <t>Economic sector</t>
        </is>
      </c>
      <c r="BI2" s="170" t="inlineStr">
        <is>
          <t>GHGs affected</t>
        </is>
      </c>
      <c r="BJ2" s="170" t="inlineStr">
        <is>
          <t>Mitigation effects</t>
        </is>
      </c>
      <c r="BK2" s="176" t="inlineStr">
        <is>
          <t>Mitigation co-benefits</t>
        </is>
      </c>
      <c r="BL2" s="172" t="inlineStr">
        <is>
          <t>Legal statute</t>
        </is>
      </c>
      <c r="BM2" s="172" t="inlineStr">
        <is>
          <t>Legal document</t>
        </is>
      </c>
      <c r="BN2" s="172" t="inlineStr">
        <is>
          <t>Other weblinks</t>
        </is>
      </c>
    </row>
    <row r="3">
      <c r="A3" s="439" t="inlineStr">
        <is>
          <t>CHNTRAETSI01S000</t>
        </is>
      </c>
      <c r="B3" s="439" t="inlineStr">
        <is>
          <t>Instrument</t>
        </is>
      </c>
      <c r="C3" s="439" t="inlineStr">
        <is>
          <t>Trading scheme</t>
        </is>
      </c>
      <c r="D3" s="439" t="inlineStr">
        <is>
          <t>Emissions trading system</t>
        </is>
      </c>
      <c r="E3" s="439" t="inlineStr">
        <is>
          <t>Energy; Industry</t>
        </is>
      </c>
      <c r="F3" s="439" t="inlineStr">
        <is>
          <t>Power generation; steel; Cement; aluminum smelting</t>
        </is>
      </c>
      <c r="G3" s="439" t="inlineStr">
        <is>
          <t>全国碳排放权交易市场</t>
        </is>
      </c>
      <c r="H3" s="439" t="inlineStr">
        <is>
          <t>National carbon emission trading market</t>
        </is>
      </c>
      <c r="I3" s="439" t="inlineStr">
        <is>
          <t>N/A</t>
        </is>
      </c>
      <c r="J3" s="439" t="inlineStr">
        <is>
          <t>The national carbon emission trading market covers GHG types and industry scopes determined and published by the Ministry of Ecology and Environment through the relevant procedures. It applies allowance allocation, registration, trading, verification and surrender requirements to key emitting entities with annual GHG emissions of at least 26,000 tCO2e.</t>
        </is>
      </c>
      <c r="K3" s="439" t="inlineStr">
        <is>
          <t>Climate change mitigation</t>
        </is>
      </c>
      <c r="L3" s="439" t="inlineStr">
        <is>
          <t>Direct</t>
        </is>
      </c>
      <c r="M3" s="439" t="inlineStr">
        <is>
          <t>Supply-side</t>
        </is>
      </c>
      <c r="N3" s="439" t="inlineStr">
        <is>
          <t>CHN</t>
        </is>
      </c>
      <c r="O3" s="439" t="inlineStr">
        <is>
          <t>national</t>
        </is>
      </c>
      <c r="P3" s="439" t="inlineStr">
        <is>
          <t>N/A</t>
        </is>
      </c>
      <c r="Q3" s="439" t="inlineStr">
        <is>
          <t>31/12/2020</t>
        </is>
      </c>
      <c r="R3" s="439" t="inlineStr">
        <is>
          <t>01/02/2021</t>
        </is>
      </c>
      <c r="S3" s="439" t="inlineStr">
        <is>
          <t>N/A</t>
        </is>
      </c>
      <c r="T3" s="439" t="inlineStr">
        <is>
          <t>01/05/2024</t>
        </is>
      </c>
      <c r="U3" s="439" t="inlineStr">
        <is>
          <t>The Interim Regulations on the Administration of Carbon Emission Allowance Trading entered into force on 1 May 2024, elevating the national carbon market rules on allowance allocation, registration, trading, surrender, emissions reporting and verification, supervision, data quality and legal liability to State Council regulation level.</t>
        </is>
      </c>
      <c r="V3" s="439">
        <f>IF(R3="","In force",IF(R3="N/A","In force",IF(TODAY()&lt;DATE(VALUE(RIGHT(R3,4)),VALUE(MID(R3,4,2)),VALUE(LEFT(R3,2))),"Scheduled",IF(S3="","In force",IF(S3="N/A","In force",IF(TODAY()&lt;DATE(VALUE(RIGHT(S3,4)),VALUE(MID(S3,4,2)),VALUE(LEFT(S3,2))),"In force","Ended"))))))</f>
        <v/>
      </c>
      <c r="W3" s="439" t="inlineStr">
        <is>
          <t>Ministry of Ecology and Environment; provincial ecology and environment authorities; national carbon emission allowance registration institution; national carbon emission allowance trading institution</t>
        </is>
      </c>
      <c r="X3" s="439" t="inlineStr">
        <is>
          <t>Greenhouse gas emissions</t>
        </is>
      </c>
      <c r="Y3" s="439" t="inlineStr">
        <is>
          <t>New; Existing</t>
        </is>
      </c>
      <c r="Z3" s="439" t="inlineStr">
        <is>
          <t>The national carbon market covers key emitting entities that meet the emissions threshold, including existing covered entities and entities newly added through sector expansion or newly meeting the annual emissions threshold.</t>
        </is>
      </c>
      <c r="AA3" s="439" t="inlineStr">
        <is>
          <t>N/A</t>
        </is>
      </c>
      <c r="AB3" s="439" t="inlineStr">
        <is>
          <t>Annual greenhouse gas emissions of at least 26,000 tCO2e</t>
        </is>
      </c>
      <c r="AC3" s="439" t="inlineStr">
        <is>
          <t>Firms</t>
        </is>
      </c>
      <c r="AD3" s="439" t="inlineStr">
        <is>
          <t>Key emitting entities: GHG emitting entities that belong to sectors covered by the national carbon emission trading market and have annual GHG emissions of at least 26,000 tCO2e.</t>
        </is>
      </c>
      <c r="AE3" s="439" t="inlineStr">
        <is>
          <t>Production, electricity generation or transformation</t>
        </is>
      </c>
      <c r="AF3" s="439" t="inlineStr">
        <is>
          <t>Production and operating activities of key emitting entities that generate covered GHG emissions; currently covered sectors include power generation, steel, cement and aluminum smelting.</t>
        </is>
      </c>
      <c r="AG3" s="439" t="inlineStr">
        <is>
          <t>69.30</t>
        </is>
      </c>
      <c r="AH3" s="439" t="inlineStr">
        <is>
          <t>CNY/tonne</t>
        </is>
      </c>
      <c r="AI3" s="439" t="inlineStr">
        <is>
          <t>The national carbon market has a market-determined carbon price. The intensity value uses the national ETS composite closing price of CNY 69.30/t as of the end of August 2025 (source: Ministry of Ecology and Environment, Progress Report of China's National Carbon Market (2025)). The same source reports a 2024 composite closing price range of CNY 69-106/t and a year-end 2024 price of CNY 97.49/t.</t>
        </is>
      </c>
      <c r="AJ3" s="439" t="inlineStr">
        <is>
          <t>Key emitting entities must report previous-year GHG emissions, undergo verification, and surrender allowances within the time limit set by the Ministry of Ecology and Environment. Surrendered allowances must be no less than previous-year actual GHG emissions verified by provincial ecology and environment authorities.</t>
        </is>
      </c>
      <c r="AK3" s="439" t="inlineStr">
        <is>
          <t>Key emitting entities prepare annual GHG emissions reports under the Ministry of Ecology and Environment's technical specifications; provincial ecology and environment authorities organise verification; verified results are used as the basis for allowance surrender.</t>
        </is>
      </c>
      <c r="AL3" s="439" t="inlineStr">
        <is>
          <t>The surrender obligation is no less than the previous year's verified actual GHG emissions; China Certified Emission Reductions may be used for partial offsetting as allowed by the rules.</t>
        </is>
      </c>
      <c r="AM3" s="439" t="inlineStr">
        <is>
          <t>N/A</t>
        </is>
      </c>
      <c r="AN3" s="439" t="inlineStr">
        <is>
          <t>N/A</t>
        </is>
      </c>
      <c r="AO3" s="439" t="inlineStr">
        <is>
          <t>N/A</t>
        </is>
      </c>
      <c r="AP3" s="439" t="inlineStr">
        <is>
          <t>N/A</t>
        </is>
      </c>
      <c r="AQ3" s="439" t="inlineStr">
        <is>
          <t>N/A</t>
        </is>
      </c>
      <c r="AR3" s="439" t="inlineStr">
        <is>
          <t>N/A</t>
        </is>
      </c>
      <c r="AS3" s="439" t="inlineStr">
        <is>
          <t>N/A</t>
        </is>
      </c>
      <c r="AT3" s="439" t="inlineStr">
        <is>
          <t>N/A</t>
        </is>
      </c>
      <c r="AU3" s="439" t="inlineStr">
        <is>
          <t>N/A</t>
        </is>
      </c>
      <c r="AV3" s="439" t="inlineStr">
        <is>
          <t>Carbon emission allowance trading system. Trading methods include agreement transfer, one-waybidding and other prescribed methods.</t>
        </is>
      </c>
      <c r="AW3" s="439" t="inlineStr">
        <is>
          <t>The Ministry of Ecology and Environment formulates the total allowance determination and allocationplan based on national GHG emission control requirements, taking into account economic growth,industrial restructuring, energy mix optimisation, coordinated control of air pollutant emissionsand other factors. A fixed absolute total quantity is not specified in the legal text.</t>
        </is>
      </c>
      <c r="AX3" s="439" t="inlineStr">
        <is>
          <t>MEE formulates the total allowance determination and allocation plan. Provincial ecology andenvironment authorities allocate annual carbon emission allowances to key emitting entities.Allowance allocation is primarily free of charge; paid allocation may be introduced in due courseaccording to national requirements.</t>
        </is>
      </c>
      <c r="AY3" s="439" t="inlineStr">
        <is>
          <t>Primarily free allocation; paid allocation may be introduced in due course according to nationalrequirements. The specific free allowance proportion is not found in the legal text.</t>
        </is>
      </c>
      <c r="AZ3" s="439" t="inlineStr">
        <is>
          <t>Allowed. China Certified Emission Reductions (CCERs) may be used to offset allowance surrender,capped at 5% of allowances due. Emission reduction projects already covered by the national carbonmarket allowance management may not be used for offsetting.</t>
        </is>
      </c>
      <c r="BA3" s="439" t="inlineStr">
        <is>
          <t>N/A; key emitting entities covered by the national carbon market no longer participate in localpilot carbon emission trading markets.</t>
        </is>
      </c>
      <c r="BB3" s="439" t="inlineStr">
        <is>
          <t>Trading institutions shall take effective measures to prevent excessive speculation and maintainhealthy market development. Registration and trading institutions shall establish risk managementand information disclosure systems. Allowances voluntarily cancelled for public welfare purposes arededucted from the national total allowance quantity.</t>
        </is>
      </c>
      <c r="BC3" s="439" t="inlineStr">
        <is>
          <t>CNY 18.11 billion (2024 annual transaction value; Source: MEE Progress Report of China’s NationalCarbon Market (2025))</t>
        </is>
      </c>
      <c r="BD3" s="439" t="inlineStr">
        <is>
          <t>189 million tonnes (2024; Source: MEE Progress Report of China’s National Carbon Market (2025))</t>
        </is>
      </c>
      <c r="BE3" s="439" t="inlineStr">
        <is>
          <t>Failure to surrender allowances in full and on time: ordered to rectify, fined CNY 20,000–30,000; ifnot rectified on time, the shortfall is deducted from the next year’s allowances. False reporting,concealment or refusal to fulfil emission reporting obligations: fined CNY 10,000–30,000, and thefalsely reported or concealed portion may be deducted from the next year’s allowances.</t>
        </is>
      </c>
      <c r="BF3" s="439" t="inlineStr">
        <is>
          <t>Approx. 8,000 MtCO2 (2024; source: ICAP ETS Map)</t>
        </is>
      </c>
      <c r="BG3" s="439" t="inlineStr">
        <is>
          <t>More than 60% (disclosed in 2025; source: Ministry of Ecology and Environment, Progress Report of China's National Carbon Market (2025))</t>
        </is>
      </c>
      <c r="BH3" s="439" t="inlineStr">
        <is>
          <t>D35; C24; C23</t>
        </is>
      </c>
      <c r="BI3" s="439" t="inlineStr">
        <is>
          <t>CO2; CF4; C2F6</t>
        </is>
      </c>
      <c r="BJ3" s="439" t="inlineStr">
        <is>
          <t>Positive</t>
        </is>
      </c>
      <c r="BK3" s="439" t="inlineStr">
        <is>
          <t>Pollution control</t>
        </is>
      </c>
      <c r="BL3" s="439" t="inlineStr">
        <is>
          <t>Interim Regulations on the Administration of Carbon Emission Allowance Trading; Measures for the Administration of Carbon Emission Allowance Trading (Trial)</t>
        </is>
      </c>
      <c r="BM3" s="439" t="inlineStr">
        <is>
          <t>https://www.gov.cn/zhengce/content/202402/content_6930137.htm</t>
        </is>
      </c>
      <c r="BN3" s="439" t="inlineStr">
        <is>
          <t>https://www.mee.gov.cn/xxgk2018/xxgk/xxgk02/202101/t20210105_816131.html; https://www.mee.gov.cn/xxgk2018/xxgk/xxgk03/202503/t20250326_1104736.html; https://www.mee.gov.cn/ywgz/ydqhbh/wsqtkz/202509/W020250927515319387445.pdf; https://icapcarbonaction.com/en/ets/china-national-ets</t>
        </is>
      </c>
    </row>
    <row r="4">
      <c r="A4" s="205" t="inlineStr">
        <is>
          <t>CHNTRAETSI01S001</t>
        </is>
      </c>
      <c r="B4" s="205" t="inlineStr">
        <is>
          <t>Subscheme</t>
        </is>
      </c>
      <c r="C4" s="205" t="inlineStr">
        <is>
          <t>Trading scheme</t>
        </is>
      </c>
      <c r="D4" s="205" t="inlineStr">
        <is>
          <t>Emissions trading system</t>
        </is>
      </c>
      <c r="E4" s="205" t="inlineStr">
        <is>
          <t>Energy</t>
        </is>
      </c>
      <c r="F4" s="205" t="inlineStr">
        <is>
          <t>Power generation</t>
        </is>
      </c>
      <c r="G4" s="205" t="inlineStr">
        <is>
          <t>全国碳排放权交易市场—发电行业子方案</t>
        </is>
      </c>
      <c r="H4" s="205" t="inlineStr">
        <is>
          <t>National carbon emission trading market - power generation sector subscheme</t>
        </is>
      </c>
      <c r="I4" s="205" t="inlineStr">
        <is>
          <t>N/A</t>
        </is>
      </c>
      <c r="J4" s="205" t="inlineStr">
        <is>
          <t>The national carbon emission trading market first covered key emitting entities in the power generation sector, applying allowance allocation, trading, verification and surrender requirements to power-sector entities that meet the coverage threshold.</t>
        </is>
      </c>
      <c r="K4" s="205" t="inlineStr">
        <is>
          <t>Climate change mitigation</t>
        </is>
      </c>
      <c r="L4" s="205" t="inlineStr">
        <is>
          <t>Direct</t>
        </is>
      </c>
      <c r="M4" s="205" t="inlineStr">
        <is>
          <t>Supply-side</t>
        </is>
      </c>
      <c r="N4" s="205" t="inlineStr">
        <is>
          <t>CHN</t>
        </is>
      </c>
      <c r="O4" s="205" t="inlineStr">
        <is>
          <t>national</t>
        </is>
      </c>
      <c r="P4" s="205" t="inlineStr">
        <is>
          <t>N/A</t>
        </is>
      </c>
      <c r="Q4" s="205" t="inlineStr">
        <is>
          <t>31/12/2020</t>
        </is>
      </c>
      <c r="R4" s="205" t="inlineStr">
        <is>
          <t>01/02/2021</t>
        </is>
      </c>
      <c r="S4" s="205" t="inlineStr">
        <is>
          <t>N/A</t>
        </is>
      </c>
      <c r="T4" s="205" t="inlineStr">
        <is>
          <t>21/10/2024</t>
        </is>
      </c>
      <c r="U4" s="205" t="inlineStr">
        <is>
          <t>The Ministry of Ecology and Environment issued the notice on total allowance volume, allocation plans and surrender work for the national carbon market's power generation sector for 2023 and 2024; this is the sector-specific implementation document for the power generation subscheme.</t>
        </is>
      </c>
      <c r="V4" s="205">
        <f>IF(R4="","In force",IF(R4="N/A","In force",IF(TODAY()&lt;DATE(VALUE(RIGHT(R4,4)),VALUE(MID(R4,4,2)),VALUE(LEFT(R4,2))),"Scheduled",IF(S4="","In force",IF(S4="N/A","In force",IF(TODAY()&lt;DATE(VALUE(RIGHT(S4,4)),VALUE(MID(S4,4,2)),VALUE(LEFT(S4,2))),"In force","Ended"))))))</f>
        <v/>
      </c>
      <c r="W4" s="205" t="inlineStr">
        <is>
          <t>Ministry of Ecology and Environment; provincial ecology and environment authorities; national carbon emission allowance registration institution; national carbon emission allowance trading institution</t>
        </is>
      </c>
      <c r="X4" s="205" t="inlineStr">
        <is>
          <t>Greenhouse gas emissions</t>
        </is>
      </c>
      <c r="Y4" s="205" t="inlineStr">
        <is>
          <t>New; Existing</t>
        </is>
      </c>
      <c r="Z4" s="205" t="inlineStr">
        <is>
          <t>Carbon emission allowances and covered GHG emissions of key emitting entities in the power generation sector.</t>
        </is>
      </c>
      <c r="AA4" s="205" t="inlineStr">
        <is>
          <t>N/A</t>
        </is>
      </c>
      <c r="AB4" s="205" t="inlineStr">
        <is>
          <t>Annual greenhouse gas emissions of at least 26,000 tCO2e</t>
        </is>
      </c>
      <c r="AC4" s="205" t="inlineStr">
        <is>
          <t>Firms</t>
        </is>
      </c>
      <c r="AD4" s="205" t="inlineStr">
        <is>
          <t>Key emitting entities in the power generation sector</t>
        </is>
      </c>
      <c r="AE4" s="205" t="inlineStr">
        <is>
          <t>Production, electricity generation or transformation</t>
        </is>
      </c>
      <c r="AF4" s="205" t="inlineStr">
        <is>
          <t>Power generation activities that generate covered GHG emissions.</t>
        </is>
      </c>
      <c r="AG4" s="205" t="inlineStr">
        <is>
          <t>69.30</t>
        </is>
      </c>
      <c r="AH4" s="205" t="inlineStr">
        <is>
          <t>CNY/tonne</t>
        </is>
      </c>
      <c r="AI4" s="205" t="inlineStr">
        <is>
          <t>The national carbon market has a market-determined carbon price. The intensity value uses the national ETS composite closing price of CNY 69.30/t as of the end of August 2025 (source: Ministry of Ecology and Environment, Progress Report of China's National Carbon Market (2025)). The same source reports a 2024 composite closing price range of CNY 69-106/t and a year-end 2024 price of CNY 97.49/t.</t>
        </is>
      </c>
      <c r="AJ4" s="205" t="inlineStr">
        <is>
          <t>Key emitting entities in the power generation sector must report previous-year GHG emissions, undergo verification, and surrender allowances no less than verified emissions by the deadline.</t>
        </is>
      </c>
      <c r="AK4" s="205" t="inlineStr">
        <is>
          <t>Annual GHG emissions reporting and verification organised by provincial ecology and environment authorities.</t>
        </is>
      </c>
      <c r="AL4" s="205" t="inlineStr">
        <is>
          <t>The surrender obligation is no less than the previous year's verified actual GHG emissions; China Certified Emission Reductions may be used for partial offsetting as allowed by the rules.</t>
        </is>
      </c>
      <c r="AM4" s="205" t="inlineStr">
        <is>
          <t>N/A</t>
        </is>
      </c>
      <c r="AN4" s="205" t="inlineStr">
        <is>
          <t>N/A</t>
        </is>
      </c>
      <c r="AO4" s="205" t="inlineStr">
        <is>
          <t>N/A</t>
        </is>
      </c>
      <c r="AP4" s="205" t="inlineStr">
        <is>
          <t>N/A</t>
        </is>
      </c>
      <c r="AQ4" s="205" t="inlineStr">
        <is>
          <t>N/A</t>
        </is>
      </c>
      <c r="AR4" s="205" t="inlineStr">
        <is>
          <t>N/A</t>
        </is>
      </c>
      <c r="AS4" s="205" t="inlineStr">
        <is>
          <t>N/A</t>
        </is>
      </c>
      <c r="AT4" s="205" t="inlineStr">
        <is>
          <t>N/A</t>
        </is>
      </c>
      <c r="AU4" s="205" t="inlineStr">
        <is>
          <t>N/A</t>
        </is>
      </c>
      <c r="AV4" s="205" t="inlineStr">
        <is>
          <t>Carbon emission allowance trading system</t>
        </is>
      </c>
      <c r="AW4" s="205" t="inlineStr">
        <is>
          <t>Determined by the MEE total allowance determination and allocation plan; sector-level annual totalsrequire consultation of specific annual allocation plans.</t>
        </is>
      </c>
      <c r="AX4" s="205" t="inlineStr">
        <is>
          <t>MEE formulates the total allowance determination and allocation plan. Provincial ecology andenvironment authorities allocate annual allowances to key emitting entities in the power generationsector, primarily free of charge.</t>
        </is>
      </c>
      <c r="AY4" s="205" t="inlineStr">
        <is>
          <t>Primarily free allocation; the specific sector-level annual free allowance proportion requiresconsultation of annual allocation plans.</t>
        </is>
      </c>
      <c r="AZ4" s="205" t="inlineStr">
        <is>
          <t>CCERs may be used for offsetting, capped at 5% of allowances due.</t>
        </is>
      </c>
      <c r="BA4" s="205" t="inlineStr">
        <is>
          <t>N/A; key emitting entities covered by the national carbon market no longer participate in localpilot carbon emission trading markets.</t>
        </is>
      </c>
      <c r="BB4" s="205" t="inlineStr">
        <is>
          <t>Registration, trading, risk management and information disclosure systems apply the unified nationalcarbon market rules.</t>
        </is>
      </c>
      <c r="BC4" s="205" t="inlineStr">
        <is>
          <t>N/A</t>
        </is>
      </c>
      <c r="BD4" s="205" t="inlineStr">
        <is>
          <t>N/A</t>
        </is>
      </c>
      <c r="BE4" s="205" t="inlineStr">
        <is>
          <t>Subject to the unified national carbon market penalty rules.</t>
        </is>
      </c>
      <c r="BF4" s="205" t="inlineStr">
        <is>
          <t>Approx. 5,200 MtCO2 (2023; source: ICAP ETS Map)</t>
        </is>
      </c>
      <c r="BG4" s="205" t="inlineStr">
        <is>
          <t>Approx. 41.3% (calculated as 5,200 MtCO2 / China's 2023 production-side GHG emissions of approx. 12.6 GtCO2e; sources: ICAP ETS Map and IEA/public compilation; calculated)</t>
        </is>
      </c>
      <c r="BH4" s="205" t="inlineStr">
        <is>
          <t>D35</t>
        </is>
      </c>
      <c r="BI4" s="205" t="inlineStr">
        <is>
          <t>CO2</t>
        </is>
      </c>
      <c r="BJ4" s="205" t="inlineStr">
        <is>
          <t>Positive</t>
        </is>
      </c>
      <c r="BK4" s="205" t="inlineStr">
        <is>
          <t>Pollution control</t>
        </is>
      </c>
      <c r="BL4" s="205" t="inlineStr">
        <is>
          <t>Notice on allocation and surrender work for the national carbon emission trading power generation sector allowances for 2023 and 2024</t>
        </is>
      </c>
      <c r="BM4" s="205" t="inlineStr">
        <is>
          <t>https://www.mee.gov.cn/xxgk2018/xxgk/xxgk03/202410/t20241021_1089750.html</t>
        </is>
      </c>
      <c r="BN4" s="205" t="inlineStr">
        <is>
          <t>https://www.gov.cn/zhengce/content/202402/content_6930137.htm; https://www.mee.gov.cn/xxgk2018/xxgk/xxgk02/202101/t20210105_816131.html; https://www.mee.gov.cn/ywgz/ydqhbh/wsqtkz/202509/W020250927515319387445.pdf; https://icapcarbonaction.com/en/ets/china-national-ets</t>
        </is>
      </c>
    </row>
    <row r="5">
      <c r="A5" s="205" t="inlineStr">
        <is>
          <t>CHNTRAETSI01S002</t>
        </is>
      </c>
      <c r="B5" s="205" t="inlineStr">
        <is>
          <t>Subscheme</t>
        </is>
      </c>
      <c r="C5" s="205" t="inlineStr">
        <is>
          <t>Trading scheme</t>
        </is>
      </c>
      <c r="D5" s="205" t="inlineStr">
        <is>
          <t>Emissions trading system</t>
        </is>
      </c>
      <c r="E5" s="205" t="inlineStr">
        <is>
          <t>Industry</t>
        </is>
      </c>
      <c r="F5" s="205" t="inlineStr">
        <is>
          <t>steel</t>
        </is>
      </c>
      <c r="G5" s="205" t="inlineStr">
        <is>
          <t>全国碳排放权交易市场—钢铁行业子方案</t>
        </is>
      </c>
      <c r="H5" s="205" t="inlineStr">
        <is>
          <t>National carbon emission trading market - steel sector subscheme</t>
        </is>
      </c>
      <c r="I5" s="205" t="inlineStr">
        <is>
          <t>N/A</t>
        </is>
      </c>
      <c r="J5" s="205" t="inlineStr">
        <is>
          <t>The national carbon emission trading market has expanded to cover the steel sector, applying allowance allocation, trading, verification and surrender requirements to steel-sector key emitting entities that meet the coverage threshold.</t>
        </is>
      </c>
      <c r="K5" s="205" t="inlineStr">
        <is>
          <t>Climate change mitigation</t>
        </is>
      </c>
      <c r="L5" s="205" t="inlineStr">
        <is>
          <t>Direct</t>
        </is>
      </c>
      <c r="M5" s="205" t="inlineStr">
        <is>
          <t>Supply-side</t>
        </is>
      </c>
      <c r="N5" s="205" t="inlineStr">
        <is>
          <t>CHN</t>
        </is>
      </c>
      <c r="O5" s="205" t="inlineStr">
        <is>
          <t>national</t>
        </is>
      </c>
      <c r="P5" s="205" t="inlineStr">
        <is>
          <t>N/A</t>
        </is>
      </c>
      <c r="Q5" s="205" t="inlineStr">
        <is>
          <t>31/12/2020</t>
        </is>
      </c>
      <c r="R5" s="205" t="inlineStr">
        <is>
          <t>26/03/2025</t>
        </is>
      </c>
      <c r="S5" s="205" t="inlineStr">
        <is>
          <t>N/A</t>
        </is>
      </c>
      <c r="T5" s="205" t="inlineStr">
        <is>
          <t>26/03/2025</t>
        </is>
      </c>
      <c r="U5" s="205" t="inlineStr">
        <is>
          <t>The Ministry of Ecology and Environment issued the work plan for covering steel, cement and aluminum smelting in the national carbon emission trading market; with State Council approval, these sectors were included in national carbon market management.</t>
        </is>
      </c>
      <c r="V5" s="205">
        <f>IF(R5="","In force",IF(R5="N/A","In force",IF(TODAY()&lt;DATE(VALUE(RIGHT(R5,4)),VALUE(MID(R5,4,2)),VALUE(LEFT(R5,2))),"Scheduled",IF(S5="","In force",IF(S5="N/A","In force",IF(TODAY()&lt;DATE(VALUE(RIGHT(S5,4)),VALUE(MID(S5,4,2)),VALUE(LEFT(S5,2))),"In force","Ended"))))))</f>
        <v/>
      </c>
      <c r="W5" s="205" t="inlineStr">
        <is>
          <t>Ministry of Ecology and Environment; provincial ecology and environment authorities; national carbon emission allowance registration institution; national carbon emission allowance trading institution</t>
        </is>
      </c>
      <c r="X5" s="205" t="inlineStr">
        <is>
          <t>Greenhouse gas emissions</t>
        </is>
      </c>
      <c r="Y5" s="205" t="inlineStr">
        <is>
          <t>New; Existing</t>
        </is>
      </c>
      <c r="Z5" s="205" t="inlineStr">
        <is>
          <t>Carbon emission allowances and covered GHG emissions of key emitting entities in the steel sector.</t>
        </is>
      </c>
      <c r="AA5" s="205" t="inlineStr">
        <is>
          <t>N/A</t>
        </is>
      </c>
      <c r="AB5" s="205" t="inlineStr">
        <is>
          <t>Annual greenhouse gas emissions of at least 26,000 tCO2e</t>
        </is>
      </c>
      <c r="AC5" s="205" t="inlineStr">
        <is>
          <t>Firms</t>
        </is>
      </c>
      <c r="AD5" s="205" t="inlineStr">
        <is>
          <t>Key emitting entities in the steel sector</t>
        </is>
      </c>
      <c r="AE5" s="205" t="inlineStr">
        <is>
          <t>Production, electricity generation or transformation</t>
        </is>
      </c>
      <c r="AF5" s="205" t="inlineStr">
        <is>
          <t>Steel production activities that generate covered GHG emissions.</t>
        </is>
      </c>
      <c r="AG5" s="205" t="inlineStr">
        <is>
          <t>69.30</t>
        </is>
      </c>
      <c r="AH5" s="205" t="inlineStr">
        <is>
          <t>CNY/tonne</t>
        </is>
      </c>
      <c r="AI5" s="205" t="inlineStr">
        <is>
          <t>The national carbon market has a market-determined carbon price. The intensity value uses the national ETS composite closing price of CNY 69.30/t as of the end of August 2025 (source: Ministry of Ecology and Environment, Progress Report of China's National Carbon Market (2025)). The same source reports a 2024 composite closing price range of CNY 69-106/t and a year-end 2024 price of CNY 97.49/t.</t>
        </is>
      </c>
      <c r="AJ5" s="205" t="inlineStr">
        <is>
          <t>Key emitting entities in the steel sector must report previous-year GHG emissions, undergo verification, and surrender allowances no less than verified emissions by the deadline.</t>
        </is>
      </c>
      <c r="AK5" s="205" t="inlineStr">
        <is>
          <t>Annual GHG emissions reporting and verification organised by provincial ecology and environment authorities.</t>
        </is>
      </c>
      <c r="AL5" s="205" t="inlineStr">
        <is>
          <t>The surrender obligation is no less than the previous year's verified actual GHG emissions; China Certified Emission Reductions may be used for partial offsetting as allowed by the rules.</t>
        </is>
      </c>
      <c r="AM5" s="205" t="inlineStr">
        <is>
          <t>N/A</t>
        </is>
      </c>
      <c r="AN5" s="205" t="inlineStr">
        <is>
          <t>N/A</t>
        </is>
      </c>
      <c r="AO5" s="205" t="inlineStr">
        <is>
          <t>N/A</t>
        </is>
      </c>
      <c r="AP5" s="205" t="inlineStr">
        <is>
          <t>N/A</t>
        </is>
      </c>
      <c r="AQ5" s="205" t="inlineStr">
        <is>
          <t>N/A</t>
        </is>
      </c>
      <c r="AR5" s="205" t="inlineStr">
        <is>
          <t>N/A</t>
        </is>
      </c>
      <c r="AS5" s="205" t="inlineStr">
        <is>
          <t>N/A</t>
        </is>
      </c>
      <c r="AT5" s="205" t="inlineStr">
        <is>
          <t>N/A</t>
        </is>
      </c>
      <c r="AU5" s="205" t="inlineStr">
        <is>
          <t>N/A</t>
        </is>
      </c>
      <c r="AV5" s="205" t="inlineStr">
        <is>
          <t>Carbon emission allowance trading system</t>
        </is>
      </c>
      <c r="AW5" s="205" t="inlineStr">
        <is>
          <t>Determined by the MEE total allowance determination and allocation plan; sector-level annual totalsrequire consultation of specific annual allocation plans.</t>
        </is>
      </c>
      <c r="AX5" s="205" t="inlineStr">
        <is>
          <t>MEE formulates the total allowance determination and allocation plan. Provincial ecology andenvironment authorities allocate annual allowances to key emitting entities in the steel sector,primarily free of charge.</t>
        </is>
      </c>
      <c r="AY5" s="205" t="inlineStr">
        <is>
          <t>Primarily free allocation; the specific sector-level annual free allowance proportion requiresconsultation of annual allocation plans.</t>
        </is>
      </c>
      <c r="AZ5" s="205" t="inlineStr">
        <is>
          <t>CCERs may be used for offsetting, capped at 5% of allowances due.</t>
        </is>
      </c>
      <c r="BA5" s="205" t="inlineStr">
        <is>
          <t>N/A; key emitting entities covered by the national carbon market no longer participate in localpilot carbon emission trading markets.</t>
        </is>
      </c>
      <c r="BB5" s="205" t="inlineStr">
        <is>
          <t>Registration, trading, risk management and information disclosure systems apply the unified nationalcarbon market rules.</t>
        </is>
      </c>
      <c r="BC5" s="205" t="inlineStr">
        <is>
          <t>N/A</t>
        </is>
      </c>
      <c r="BD5" s="205" t="inlineStr">
        <is>
          <t>N/A</t>
        </is>
      </c>
      <c r="BE5" s="205" t="inlineStr">
        <is>
          <t>Subject to the unified national carbon market penalty rules.</t>
        </is>
      </c>
      <c r="BF5" s="205" t="inlineStr">
        <is>
          <t>Approx. 1,450 MtCO2e (2024 estimate; source: ICAP reports that the steel, cement and aluminum smelting expansion added approx. 3,000 MtCO2e, and Live Science/CREA reports steel at approx. 15% of China's GHG emissions; calculated by allocating the expansion total with steel and cement at similar scale)</t>
        </is>
      </c>
      <c r="BG5" s="205" t="inlineStr">
        <is>
          <t>Approx. 11.5% (calculated as 1,450 MtCO2e / China's 2023 production-side GHG emissions of approx. 12.6 GtCO2e; sources: ICAP and CREA/Live Science; calculated)</t>
        </is>
      </c>
      <c r="BH5" s="205" t="inlineStr">
        <is>
          <t>C24</t>
        </is>
      </c>
      <c r="BI5" s="205" t="inlineStr">
        <is>
          <t>CO2</t>
        </is>
      </c>
      <c r="BJ5" s="205" t="inlineStr">
        <is>
          <t>Positive</t>
        </is>
      </c>
      <c r="BK5" s="205" t="inlineStr">
        <is>
          <t>Pollution control</t>
        </is>
      </c>
      <c r="BL5" s="205" t="inlineStr">
        <is>
          <t>Work Plan for Covering Steel, Cement and Aluminum Smelting in the National Carbon Emission Trading Market</t>
        </is>
      </c>
      <c r="BM5" s="205" t="inlineStr">
        <is>
          <t>https://www.mee.gov.cn/xxgk2018/xxgk/xxgk03/202503/t20250326_1104736.html</t>
        </is>
      </c>
      <c r="BN5" s="205" t="inlineStr">
        <is>
          <t>https://www.gov.cn/zhengce/content/202402/content_6930137.htm; https://www.mee.gov.cn/xxgk2018/xxgk/xxgk02/202101/t20210105_816131.html; https://www.mee.gov.cn/xxgk2018/xxgk/xxgk03/202503/t20250326_1104736.html; https://www.mee.gov.cn/ywgz/ydqhbh/wsqtkz/202509/W020250927515319387445.pdf; https://icapcarbonaction.com/en/ets/china-national-ets; https://icapcarbonaction.com/en/news/china-officially-expands-national-ets-cement-steel-and-aluminum-sectors; https://www.livescience.com/planet-earth/climate-change/chinas-carbon-emissions-may-have-reached-a-critical-turning-point-sooner-than-expected</t>
        </is>
      </c>
    </row>
    <row r="6">
      <c r="A6" s="205" t="inlineStr">
        <is>
          <t>CHNTRAETSI01S003</t>
        </is>
      </c>
      <c r="B6" s="205" t="inlineStr">
        <is>
          <t>Subscheme</t>
        </is>
      </c>
      <c r="C6" s="205" t="inlineStr">
        <is>
          <t>Trading scheme</t>
        </is>
      </c>
      <c r="D6" s="205" t="inlineStr">
        <is>
          <t>Emissions trading system</t>
        </is>
      </c>
      <c r="E6" s="205" t="inlineStr">
        <is>
          <t>Industry</t>
        </is>
      </c>
      <c r="F6" s="205" t="inlineStr">
        <is>
          <t>Cement</t>
        </is>
      </c>
      <c r="G6" s="205" t="inlineStr">
        <is>
          <t>全国碳排放权交易市场—水泥行业子方案</t>
        </is>
      </c>
      <c r="H6" s="205" t="inlineStr">
        <is>
          <t>National carbon emission trading market - cement sector subscheme</t>
        </is>
      </c>
      <c r="I6" s="205" t="inlineStr">
        <is>
          <t>N/A</t>
        </is>
      </c>
      <c r="J6" s="205" t="inlineStr">
        <is>
          <t>The national carbon emission trading market has expanded to cover the cement sector, applying allowance allocation, trading, verification and surrender requirements to cement-sector key emitting entities that meet the coverage threshold.</t>
        </is>
      </c>
      <c r="K6" s="205" t="inlineStr">
        <is>
          <t>Climate change mitigation</t>
        </is>
      </c>
      <c r="L6" s="205" t="inlineStr">
        <is>
          <t>Direct</t>
        </is>
      </c>
      <c r="M6" s="205" t="inlineStr">
        <is>
          <t>Supply-side</t>
        </is>
      </c>
      <c r="N6" s="205" t="inlineStr">
        <is>
          <t>CHN</t>
        </is>
      </c>
      <c r="O6" s="205" t="inlineStr">
        <is>
          <t>national</t>
        </is>
      </c>
      <c r="P6" s="205" t="inlineStr">
        <is>
          <t>N/A</t>
        </is>
      </c>
      <c r="Q6" s="205" t="inlineStr">
        <is>
          <t>31/12/2020</t>
        </is>
      </c>
      <c r="R6" s="205" t="inlineStr">
        <is>
          <t>26/03/2025</t>
        </is>
      </c>
      <c r="S6" s="205" t="inlineStr">
        <is>
          <t>N/A</t>
        </is>
      </c>
      <c r="T6" s="205" t="inlineStr">
        <is>
          <t>26/03/2025</t>
        </is>
      </c>
      <c r="U6" s="205" t="inlineStr">
        <is>
          <t>The Ministry of Ecology and Environment issued the work plan for covering steel, cement and aluminum smelting in the national carbon emission trading market; with State Council approval, these sectors were included in national carbon market management.</t>
        </is>
      </c>
      <c r="V6" s="205">
        <f>IF(R6="","In force",IF(R6="N/A","In force",IF(TODAY()&lt;DATE(VALUE(RIGHT(R6,4)),VALUE(MID(R6,4,2)),VALUE(LEFT(R6,2))),"Scheduled",IF(S6="","In force",IF(S6="N/A","In force",IF(TODAY()&lt;DATE(VALUE(RIGHT(S6,4)),VALUE(MID(S6,4,2)),VALUE(LEFT(S6,2))),"In force","Ended"))))))</f>
        <v/>
      </c>
      <c r="W6" s="205" t="inlineStr">
        <is>
          <t>Ministry of Ecology and Environment; provincial ecology and environment authorities; national carbon emission allowance registration institution; national carbon emission allowance trading institution</t>
        </is>
      </c>
      <c r="X6" s="205" t="inlineStr">
        <is>
          <t>Greenhouse gas emissions</t>
        </is>
      </c>
      <c r="Y6" s="205" t="inlineStr">
        <is>
          <t>New; Existing</t>
        </is>
      </c>
      <c r="Z6" s="205" t="inlineStr">
        <is>
          <t>Carbon emission allowances and covered GHG emissions of key emitting entities in the cement sector.</t>
        </is>
      </c>
      <c r="AA6" s="205" t="inlineStr">
        <is>
          <t>N/A</t>
        </is>
      </c>
      <c r="AB6" s="205" t="inlineStr">
        <is>
          <t>Annual greenhouse gas emissions of at least 26,000 tCO2e</t>
        </is>
      </c>
      <c r="AC6" s="205" t="inlineStr">
        <is>
          <t>Firms</t>
        </is>
      </c>
      <c r="AD6" s="205" t="inlineStr">
        <is>
          <t>Key emitting entities in the cement sector</t>
        </is>
      </c>
      <c r="AE6" s="205" t="inlineStr">
        <is>
          <t>Production, electricity generation or transformation</t>
        </is>
      </c>
      <c r="AF6" s="205" t="inlineStr">
        <is>
          <t>Cement production activities that generate covered GHG emissions.</t>
        </is>
      </c>
      <c r="AG6" s="205" t="inlineStr">
        <is>
          <t>69.30</t>
        </is>
      </c>
      <c r="AH6" s="205" t="inlineStr">
        <is>
          <t>CNY/tonne</t>
        </is>
      </c>
      <c r="AI6" s="205" t="inlineStr">
        <is>
          <t>The national carbon market has a market-determined carbon price. The intensity value uses the national ETS composite closing price of CNY 69.30/t as of the end of August 2025 (source: Ministry of Ecology and Environment, Progress Report of China's National Carbon Market (2025)). The same source reports a 2024 composite closing price range of CNY 69-106/t and a year-end 2024 price of CNY 97.49/t.</t>
        </is>
      </c>
      <c r="AJ6" s="205" t="inlineStr">
        <is>
          <t>Key emitting entities in the cement sector must report previous-year GHG emissions, undergo verification, and surrender allowances no less than verified emissions by the deadline.</t>
        </is>
      </c>
      <c r="AK6" s="205" t="inlineStr">
        <is>
          <t>Annual GHG emissions reporting and verification organised by provincial ecology and environment authorities.</t>
        </is>
      </c>
      <c r="AL6" s="205" t="inlineStr">
        <is>
          <t>The surrender obligation is no less than the previous year's verified actual GHG emissions; China Certified Emission Reductions may be used for partial offsetting as allowed by the rules.</t>
        </is>
      </c>
      <c r="AM6" s="205" t="inlineStr">
        <is>
          <t>N/A</t>
        </is>
      </c>
      <c r="AN6" s="205" t="inlineStr">
        <is>
          <t>N/A</t>
        </is>
      </c>
      <c r="AO6" s="205" t="inlineStr">
        <is>
          <t>N/A</t>
        </is>
      </c>
      <c r="AP6" s="205" t="inlineStr">
        <is>
          <t>N/A</t>
        </is>
      </c>
      <c r="AQ6" s="205" t="inlineStr">
        <is>
          <t>N/A</t>
        </is>
      </c>
      <c r="AR6" s="205" t="inlineStr">
        <is>
          <t>N/A</t>
        </is>
      </c>
      <c r="AS6" s="205" t="inlineStr">
        <is>
          <t>N/A</t>
        </is>
      </c>
      <c r="AT6" s="205" t="inlineStr">
        <is>
          <t>N/A</t>
        </is>
      </c>
      <c r="AU6" s="205" t="inlineStr">
        <is>
          <t>N/A</t>
        </is>
      </c>
      <c r="AV6" s="205" t="inlineStr">
        <is>
          <t>Carbon emission allowance trading system</t>
        </is>
      </c>
      <c r="AW6" s="205" t="inlineStr">
        <is>
          <t>Determined by the MEE total allowance determination and allocation plan; sector-level annual totalsrequire consultation of specific annual allocation plans.</t>
        </is>
      </c>
      <c r="AX6" s="205" t="inlineStr">
        <is>
          <t>MEE formulates the total allowance determination and allocation plan. Provincial ecology andenvironment authorities allocate annual allowances to key emitting entities in the cement sector,primarily free of charge.</t>
        </is>
      </c>
      <c r="AY6" s="205" t="inlineStr">
        <is>
          <t>Primarily free allocation; the specific sector-level annual free allowance proportion requiresconsultation of annual allocation plans.</t>
        </is>
      </c>
      <c r="AZ6" s="205" t="inlineStr">
        <is>
          <t>CCERs may be used for offsetting, capped at 5% of allowances due.</t>
        </is>
      </c>
      <c r="BA6" s="205" t="inlineStr">
        <is>
          <t>N/A; key emitting entities covered by the national carbon market no longer participate in localpilot carbon emission trading markets.</t>
        </is>
      </c>
      <c r="BB6" s="205" t="inlineStr">
        <is>
          <t>Registration, trading, risk management and information disclosure systems apply the unified nationalcarbon market rules.</t>
        </is>
      </c>
      <c r="BC6" s="205" t="inlineStr">
        <is>
          <t>N/A</t>
        </is>
      </c>
      <c r="BD6" s="205" t="inlineStr">
        <is>
          <t>N/A</t>
        </is>
      </c>
      <c r="BE6" s="205" t="inlineStr">
        <is>
          <t>Subject to the unified national carbon market penalty rules.</t>
        </is>
      </c>
      <c r="BF6" s="205" t="inlineStr">
        <is>
          <t>Approx. 1,450 MtCO2e (2024 estimate; source: ICAP reports that the steel, cement and aluminum smelting expansion added approx. 3,000 MtCO2e, and Live Science/CREA reports cement at approx. 15% of China's GHG emissions; calculated by allocating the expansion total with steel and cement at similar scale)</t>
        </is>
      </c>
      <c r="BG6" s="205" t="inlineStr">
        <is>
          <t>Approx. 11.5% (calculated as 1,450 MtCO2e / China's 2023 production-side GHG emissions of approx. 12.6 GtCO2e; sources: ICAP and CREA/Live Science; calculated)</t>
        </is>
      </c>
      <c r="BH6" s="205" t="inlineStr">
        <is>
          <t>C23</t>
        </is>
      </c>
      <c r="BI6" s="205" t="inlineStr">
        <is>
          <t>CO2</t>
        </is>
      </c>
      <c r="BJ6" s="205" t="inlineStr">
        <is>
          <t>Positive</t>
        </is>
      </c>
      <c r="BK6" s="205" t="inlineStr">
        <is>
          <t>Pollution control</t>
        </is>
      </c>
      <c r="BL6" s="205" t="inlineStr">
        <is>
          <t>Work Plan for Covering Steel, Cement and Aluminum Smelting in the National Carbon Emission Trading Market</t>
        </is>
      </c>
      <c r="BM6" s="205" t="inlineStr">
        <is>
          <t>https://www.mee.gov.cn/xxgk2018/xxgk/xxgk03/202503/t20250326_1104736.html</t>
        </is>
      </c>
      <c r="BN6" s="205" t="inlineStr">
        <is>
          <t>https://www.gov.cn/zhengce/content/202402/content_6930137.htm; https://www.mee.gov.cn/xxgk2018/xxgk/xxgk02/202101/t20210105_816131.html; https://www.mee.gov.cn/xxgk2018/xxgk/xxgk03/202503/t20250326_1104736.html; https://www.mee.gov.cn/ywgz/ydqhbh/wsqtkz/202509/W020250927515319387445.pdf; https://icapcarbonaction.com/en/ets/china-national-ets; https://icapcarbonaction.com/en/news/china-officially-expands-national-ets-cement-steel-and-aluminum-sectors; https://www.livescience.com/planet-earth/climate-change/chinas-carbon-emissions-may-have-reached-a-critical-turning-point-sooner-than-expected</t>
        </is>
      </c>
    </row>
    <row r="7">
      <c r="A7" s="205" t="inlineStr">
        <is>
          <t>CHNTRAETSI01S004</t>
        </is>
      </c>
      <c r="B7" s="205" t="inlineStr">
        <is>
          <t>Subscheme</t>
        </is>
      </c>
      <c r="C7" s="205" t="inlineStr">
        <is>
          <t>Trading scheme</t>
        </is>
      </c>
      <c r="D7" s="205" t="inlineStr">
        <is>
          <t>Emissions trading system</t>
        </is>
      </c>
      <c r="E7" s="205" t="inlineStr">
        <is>
          <t>Industry</t>
        </is>
      </c>
      <c r="F7" s="205" t="inlineStr">
        <is>
          <t>aluminum smelting</t>
        </is>
      </c>
      <c r="G7" s="205" t="inlineStr">
        <is>
          <t>全国碳排放权交易市场—铝冶炼行业子方案</t>
        </is>
      </c>
      <c r="H7" s="205" t="inlineStr">
        <is>
          <t>National carbon emission trading market - aluminum smelting sector subscheme</t>
        </is>
      </c>
      <c r="I7" s="205" t="inlineStr">
        <is>
          <t>N/A</t>
        </is>
      </c>
      <c r="J7" s="205" t="inlineStr">
        <is>
          <t>The national carbon emission trading market has expanded to cover the aluminum smelting sector, applying allowance allocation, trading, verification and surrender requirements to aluminum smelting key emitting entities that meet the coverage threshold.</t>
        </is>
      </c>
      <c r="K7" s="205" t="inlineStr">
        <is>
          <t>Climate change mitigation</t>
        </is>
      </c>
      <c r="L7" s="205" t="inlineStr">
        <is>
          <t>Direct</t>
        </is>
      </c>
      <c r="M7" s="205" t="inlineStr">
        <is>
          <t>Supply-side</t>
        </is>
      </c>
      <c r="N7" s="205" t="inlineStr">
        <is>
          <t>CHN</t>
        </is>
      </c>
      <c r="O7" s="205" t="inlineStr">
        <is>
          <t>national</t>
        </is>
      </c>
      <c r="P7" s="205" t="inlineStr">
        <is>
          <t>N/A</t>
        </is>
      </c>
      <c r="Q7" s="205" t="inlineStr">
        <is>
          <t>31/12/2020</t>
        </is>
      </c>
      <c r="R7" s="205" t="inlineStr">
        <is>
          <t>26/03/2025</t>
        </is>
      </c>
      <c r="S7" s="205" t="inlineStr">
        <is>
          <t>N/A</t>
        </is>
      </c>
      <c r="T7" s="205" t="inlineStr">
        <is>
          <t>26/03/2025</t>
        </is>
      </c>
      <c r="U7" s="205" t="inlineStr">
        <is>
          <t>The Ministry of Ecology and Environment issued the work plan for covering steel, cement and aluminum smelting in the national carbon emission trading market; with State Council approval, these sectors were included in national carbon market management.</t>
        </is>
      </c>
      <c r="V7" s="205">
        <f>IF(R7="","In force",IF(R7="N/A","In force",IF(TODAY()&lt;DATE(VALUE(RIGHT(R7,4)),VALUE(MID(R7,4,2)),VALUE(LEFT(R7,2))),"Scheduled",IF(S7="","In force",IF(S7="N/A","In force",IF(TODAY()&lt;DATE(VALUE(RIGHT(S7,4)),VALUE(MID(S7,4,2)),VALUE(LEFT(S7,2))),"In force","Ended"))))))</f>
        <v/>
      </c>
      <c r="W7" s="205" t="inlineStr">
        <is>
          <t>Ministry of Ecology and Environment; provincial ecology and environment authorities; national carbon emission allowance registration institution; national carbon emission allowance trading institution</t>
        </is>
      </c>
      <c r="X7" s="205" t="inlineStr">
        <is>
          <t>Greenhouse gas emissions</t>
        </is>
      </c>
      <c r="Y7" s="205" t="inlineStr">
        <is>
          <t>New; Existing</t>
        </is>
      </c>
      <c r="Z7" s="205" t="inlineStr">
        <is>
          <t>Carbon emission allowances and covered GHG emissions of key emitting entities in the aluminum smelting sector.</t>
        </is>
      </c>
      <c r="AA7" s="205" t="inlineStr">
        <is>
          <t>N/A</t>
        </is>
      </c>
      <c r="AB7" s="205" t="inlineStr">
        <is>
          <t>Annual greenhouse gas emissions of at least 26,000 tCO2e</t>
        </is>
      </c>
      <c r="AC7" s="205" t="inlineStr">
        <is>
          <t>Firms</t>
        </is>
      </c>
      <c r="AD7" s="205" t="inlineStr">
        <is>
          <t>Key emitting entities in the aluminum smelting sector</t>
        </is>
      </c>
      <c r="AE7" s="205" t="inlineStr">
        <is>
          <t>Production, electricity generation or transformation</t>
        </is>
      </c>
      <c r="AF7" s="205" t="inlineStr">
        <is>
          <t>Aluminum smelting production activities that generate covered GHG emissions.</t>
        </is>
      </c>
      <c r="AG7" s="205" t="inlineStr">
        <is>
          <t>69.30</t>
        </is>
      </c>
      <c r="AH7" s="205" t="inlineStr">
        <is>
          <t>CNY/tonne</t>
        </is>
      </c>
      <c r="AI7" s="205" t="inlineStr">
        <is>
          <t>The national carbon market has a market-determined carbon price. The intensity value uses the national ETS composite closing price of CNY 69.30/t as of the end of August 2025 (source: Ministry of Ecology and Environment, Progress Report of China's National Carbon Market (2025)). The same source reports a 2024 composite closing price range of CNY 69-106/t and a year-end 2024 price of CNY 97.49/t.</t>
        </is>
      </c>
      <c r="AJ7" s="205" t="inlineStr">
        <is>
          <t>Key emitting entities in the aluminum smelting sector must report previous-year GHG emissions, undergo verification, and surrender allowances no less than verified emissions by the deadline.</t>
        </is>
      </c>
      <c r="AK7" s="205" t="inlineStr">
        <is>
          <t>Annual GHG emissions reporting and verification organised by provincial ecology and environment authorities.</t>
        </is>
      </c>
      <c r="AL7" s="205" t="inlineStr">
        <is>
          <t>The surrender obligation is no less than the previous year's verified actual GHG emissions; China Certified Emission Reductions may be used for partial offsetting as allowed by the rules.</t>
        </is>
      </c>
      <c r="AM7" s="205" t="inlineStr">
        <is>
          <t>N/A</t>
        </is>
      </c>
      <c r="AN7" s="205" t="inlineStr">
        <is>
          <t>N/A</t>
        </is>
      </c>
      <c r="AO7" s="205" t="inlineStr">
        <is>
          <t>N/A</t>
        </is>
      </c>
      <c r="AP7" s="205" t="inlineStr">
        <is>
          <t>N/A</t>
        </is>
      </c>
      <c r="AQ7" s="205" t="inlineStr">
        <is>
          <t>N/A</t>
        </is>
      </c>
      <c r="AR7" s="205" t="inlineStr">
        <is>
          <t>N/A</t>
        </is>
      </c>
      <c r="AS7" s="205" t="inlineStr">
        <is>
          <t>N/A</t>
        </is>
      </c>
      <c r="AT7" s="205" t="inlineStr">
        <is>
          <t>N/A</t>
        </is>
      </c>
      <c r="AU7" s="205" t="inlineStr">
        <is>
          <t>N/A</t>
        </is>
      </c>
      <c r="AV7" s="205" t="inlineStr">
        <is>
          <t>Carbon emission allowance trading system</t>
        </is>
      </c>
      <c r="AW7" s="205" t="inlineStr">
        <is>
          <t>Determined by the MEE total allowance determination and allocation plan; sector-level annual totalsrequire consultation of specific annual allocation plans.</t>
        </is>
      </c>
      <c r="AX7" s="205" t="inlineStr">
        <is>
          <t>MEE formulates the total allowance determination and allocation plan. Provincial ecology andenvironment authorities allocate annual allowances to key emitting entities in the aluminum smeltingsector, primarily free of charge.</t>
        </is>
      </c>
      <c r="AY7" s="205" t="inlineStr">
        <is>
          <t>Primarily free allocation; the specific sector-level annual free allowance proportion requiresconsultation of annual allocation plans.</t>
        </is>
      </c>
      <c r="AZ7" s="205" t="inlineStr">
        <is>
          <t>CCERs may be used for offsetting, capped at 5% of allowances due.</t>
        </is>
      </c>
      <c r="BA7" s="205" t="inlineStr">
        <is>
          <t>N/A; key emitting entities covered by the national carbon market no longer participate in localpilot carbon emission trading markets.</t>
        </is>
      </c>
      <c r="BB7" s="205" t="inlineStr">
        <is>
          <t>Registration, trading, risk management and information disclosure systems apply the unified nationalcarbon market rules.</t>
        </is>
      </c>
      <c r="BC7" s="205" t="inlineStr">
        <is>
          <t>N/A</t>
        </is>
      </c>
      <c r="BD7" s="205" t="inlineStr">
        <is>
          <t>N/A</t>
        </is>
      </c>
      <c r="BE7" s="205" t="inlineStr">
        <is>
          <t>Subject to the unified national carbon market penalty rules.</t>
        </is>
      </c>
      <c r="BF7" s="205" t="inlineStr">
        <is>
          <t>Approx. 100 MtCO2e (2024 estimate; source: FT reports China's 2024 electrolytic aluminum output at 43.8 Mt, and ETS aluminum smelting coverage includes direct CO2 and PFCs; calculated using direct emissions of approx. 2.3 tCO2e/t aluminum)</t>
        </is>
      </c>
      <c r="BG7" s="205" t="inlineStr">
        <is>
          <t>Approx. 0.8% (calculated as 100 MtCO2e / China's 2023 production-side GHG emissions of approx. 12.6 GtCO2e; sources: FT, MEE expansion work plan and Guardian/MIT explanation of PFC sources; calculated)</t>
        </is>
      </c>
      <c r="BH7" s="205" t="inlineStr">
        <is>
          <t>C24</t>
        </is>
      </c>
      <c r="BI7" s="205" t="inlineStr">
        <is>
          <t>CO2; CF4; C2F6</t>
        </is>
      </c>
      <c r="BJ7" s="205" t="inlineStr">
        <is>
          <t>Positive</t>
        </is>
      </c>
      <c r="BK7" s="205" t="inlineStr">
        <is>
          <t>Pollution control</t>
        </is>
      </c>
      <c r="BL7" s="205" t="inlineStr">
        <is>
          <t>Work Plan for Covering Steel, Cement and Aluminum Smelting in the National Carbon Emission Trading Market</t>
        </is>
      </c>
      <c r="BM7" s="205" t="inlineStr">
        <is>
          <t>https://www.mee.gov.cn/xxgk2018/xxgk/xxgk03/202503/t20250326_1104736.html</t>
        </is>
      </c>
      <c r="BN7" s="205" t="inlineStr">
        <is>
          <t>https://www.gov.cn/zhengce/content/202402/content_6930137.htm; https://www.mee.gov.cn/xxgk2018/xxgk/xxgk02/202101/t20210105_816131.html; https://www.mee.gov.cn/xxgk2018/xxgk/xxgk03/202503/t20250326_1104736.html; https://www.mee.gov.cn/ywgz/ydqhbh/wsqtkz/202509/W020250927515319387445.pdf; https://icapcarbonaction.com/en/ets/china-national-ets; https://icapcarbonaction.com/en/news/china-officially-expands-national-ets-cement-steel-and-aluminum-sectors; https://www.ft.com/content/1e6e531f-b383-4404-9acf-79db8d9c6c00; https://www.theguardian.com/world/article/2024/jul/15/chinas-emissions-of-two-potent-greenhouse-gases-rise-78-in-decade</t>
        </is>
      </c>
    </row>
    <row r="8">
      <c r="A8" s="439" t="inlineStr">
        <is>
          <t>CHNTRARECI01S000</t>
        </is>
      </c>
      <c r="B8" s="439" t="inlineStr">
        <is>
          <t>Instrument</t>
        </is>
      </c>
      <c r="C8" s="439" t="inlineStr">
        <is>
          <t>Trading scheme</t>
        </is>
      </c>
      <c r="D8" s="439" t="inlineStr">
        <is>
          <t>Tradable renewable electricity credits, quota or tradable performance standards</t>
        </is>
      </c>
      <c r="E8" s="439" t="inlineStr">
        <is>
          <t>Energy</t>
        </is>
      </c>
      <c r="F8" s="439" t="inlineStr">
        <is>
          <t>Electricity; Renewable power generation</t>
        </is>
      </c>
      <c r="G8" s="439" t="inlineStr">
        <is>
          <t>可再生能源绿色电力证书市场</t>
        </is>
      </c>
      <c r="H8" s="439" t="inlineStr">
        <is>
          <t>China Green Electricity Certificate market</t>
        </is>
      </c>
      <c r="I8" s="439" t="inlineStr">
        <is>
          <t>N/A</t>
        </is>
      </c>
      <c r="J8" s="439" t="inlineStr">
        <is>
          <t>The China Green Electricity Certificate market uses a nationally unified GEC issuance, trading, subscription and cancellation mechanism to recognise the environmental attributes of renewable electricity and to support a green electricity consumption mechanism combining mandatory and voluntary consumption.</t>
        </is>
      </c>
      <c r="K8" s="439" t="inlineStr">
        <is>
          <t>Climate change mitigation</t>
        </is>
      </c>
      <c r="L8" s="439" t="inlineStr">
        <is>
          <t>Direct</t>
        </is>
      </c>
      <c r="M8" s="439" t="inlineStr">
        <is>
          <t>Supply-side</t>
        </is>
      </c>
      <c r="N8" s="439" t="inlineStr">
        <is>
          <t>CHN</t>
        </is>
      </c>
      <c r="O8" s="439" t="inlineStr">
        <is>
          <t>national</t>
        </is>
      </c>
      <c r="P8" s="439" t="inlineStr">
        <is>
          <t>N/A</t>
        </is>
      </c>
      <c r="Q8" s="439" t="inlineStr">
        <is>
          <t>18/01/2017</t>
        </is>
      </c>
      <c r="R8" s="439" t="inlineStr">
        <is>
          <t>01/07/2017</t>
        </is>
      </c>
      <c r="S8" s="439" t="inlineStr">
        <is>
          <t>N/A</t>
        </is>
      </c>
      <c r="T8" s="439" t="inlineStr">
        <is>
          <t>06/03/2025</t>
        </is>
      </c>
      <c r="U8" s="439" t="inlineStr">
        <is>
          <t>The NDRC, NEA and other departments issued the Opinions on Promoting the High-Quality Development of the Renewable Energy Green Electricity Certificate Market, requiring improvements to the nationally unified GEC trading system, promoting timely automatic GEC issuance, cross-provincial circulation, a combination of mandatory and voluntary consumption, and strengthening the integration of GECs with green electricity trading, carbon emission accounting and key product carbon footprint accounting.</t>
        </is>
      </c>
      <c r="V8" s="439">
        <f>IF(R8="","In force",IF(R8="N/A","In force",IF(TODAY()&lt;DATE(VALUE(RIGHT(R8,4)),VALUE(MID(R8,4,2)),VALUE(LEFT(R8,2))),"Scheduled",IF(S8="","In force",IF(S8="N/A","In force",IF(TODAY()&lt;DATE(VALUE(RIGHT(S8,4)),VALUE(MID(S8,4,2)),VALUE(LEFT(S8,2))),"In force","Ended"))))))</f>
        <v/>
      </c>
      <c r="W8" s="439" t="inlineStr">
        <is>
          <t>National Development and Reform Commission; National Energy Administration; Ministry of Industry and Information Technology; Ministry of Commerce; National Data Administration; GEC issuance institutions; GEC trading platforms</t>
        </is>
      </c>
      <c r="X8" s="439" t="inlineStr">
        <is>
          <t>Renewable electricity generation projects</t>
        </is>
      </c>
      <c r="Y8" s="439" t="inlineStr">
        <is>
          <t>New; Existing</t>
        </is>
      </c>
      <c r="Z8" s="439" t="inlineStr">
        <is>
          <t>Electricity produced by registered and documented renewable energy generation projects including wind power, solar power, conventional hydropower, biomass power, geothermal power and ocean energy power.</t>
        </is>
      </c>
      <c r="AA8" s="439" t="inlineStr">
        <is>
          <t>N/A</t>
        </is>
      </c>
      <c r="AB8" s="439" t="inlineStr">
        <is>
          <t>N/A</t>
        </is>
      </c>
      <c r="AC8" s="439" t="inlineStr">
        <is>
          <t>Firms</t>
        </is>
      </c>
      <c r="AD8" s="439" t="inlineStr">
        <is>
          <t>Renewable energy generation project owners, GEC trading entities, agency institutions, key energy-using entities, data centres, electricity consumers and electricity retailers.</t>
        </is>
      </c>
      <c r="AE8" s="439" t="inlineStr">
        <is>
          <t>Production, generation or conversion; Purchase or use</t>
        </is>
      </c>
      <c r="AF8" s="439" t="inlineStr">
        <is>
          <t>Renewable electricity generation, monthly automatic GEC issuance, GEC trading, green electricity trading, green electricity consumption certification and GEC cancellation.</t>
        </is>
      </c>
      <c r="AG8" s="439" t="inlineStr">
        <is>
          <t>5.57</t>
        </is>
      </c>
      <c r="AH8" s="439" t="inlineStr">
        <is>
          <t>CNY/GEC</t>
        </is>
      </c>
      <c r="AI8" s="439" t="inlineStr">
        <is>
          <t>The 2025 average trading price of electricity GECs traded separately was CNY 5.57/GEC; the 2024 average was CNY 2.12/GEC; the 2023 and earlier average was CNY 0.72/GEC. GECs are issued based on the environmental attributes of renewable electricity, with one GEC in principle corresponding to 1,000 kWh of renewable electricity (Source: National Energy Administration 2026 press release; 2017 GEC pilot notice; 2025 Opinions on High-Quality Development of the GEC Market).</t>
        </is>
      </c>
      <c r="AJ8" s="439" t="inlineStr">
        <is>
          <t>GECs are vouchers for certifying the environmental attributes, production and consumption of renewable electricity. The system promotes timely automatic GEC issuance, cross-provincial circulation, green electricity trading and a green electricity consumption mechanism combining mandatory and voluntary consumption.</t>
        </is>
      </c>
      <c r="AK8" s="439" t="inlineStr">
        <is>
          <t>GECs are uniformly and automatically issued in monthly batches based on the monthly settled electricity volumes of registered and documented renewable electricity generation projects provided by grid enterprises and electricity trading institutions.</t>
        </is>
      </c>
      <c r="AL8" s="439" t="inlineStr">
        <is>
          <t>Green electricity consumption certification is based on GEC trading, subscription, declaration and cancellation records. GECs for which green electricity consumption has been declared as completed or which have exceeded their validity period are cancelled in accordance with the rules to avoid double claiming of environmental attributes.</t>
        </is>
      </c>
      <c r="AM8" s="439" t="inlineStr">
        <is>
          <t>N/A</t>
        </is>
      </c>
      <c r="AN8" s="439" t="inlineStr">
        <is>
          <t>N/A</t>
        </is>
      </c>
      <c r="AO8" s="439" t="inlineStr">
        <is>
          <t>N/A</t>
        </is>
      </c>
      <c r="AP8" s="439" t="inlineStr">
        <is>
          <t>N/A</t>
        </is>
      </c>
      <c r="AQ8" s="439" t="inlineStr">
        <is>
          <t>N/A</t>
        </is>
      </c>
      <c r="AR8" s="439" t="inlineStr">
        <is>
          <t>N/A</t>
        </is>
      </c>
      <c r="AS8" s="439" t="inlineStr">
        <is>
          <t>N/A</t>
        </is>
      </c>
      <c r="AT8" s="439" t="inlineStr">
        <is>
          <t>N/A</t>
        </is>
      </c>
      <c r="AU8" s="439" t="inlineStr">
        <is>
          <t>N/A</t>
        </is>
      </c>
      <c r="AV8" s="439" t="inlineStr">
        <is>
          <t>Tradable renewable electricity certificate market</t>
        </is>
      </c>
      <c r="AW8" s="439" t="inlineStr">
        <is>
          <t>N/A; GEC issuance volume is determined by the quantity of eligible renewable electricity generation and is not subject to a fixed emissions cap.</t>
        </is>
      </c>
      <c r="AX8" s="439" t="inlineStr">
        <is>
          <t>Based on monthly settled electricity volumes provided by grid enterprises and electricity trading institutions, GECs are uniformly and automatically issued in monthly batches for registered renewable electricity generation projects. GECs circulate through a nationally unified GEC trading system, GEC trading platforms and electricity trading institutions.</t>
        </is>
      </c>
      <c r="AY8" s="439" t="inlineStr">
        <is>
          <t>N/A; this instrument issues certificates for the environmental attributes of renewable electricity, not free emission allowances.</t>
        </is>
      </c>
      <c r="AZ8" s="439" t="inlineStr">
        <is>
          <t>N/A; GECs are used for renewable electricity production and consumption certification, not as GHG emission offsets.</t>
        </is>
      </c>
      <c r="BA8" s="439" t="inlineStr">
        <is>
          <t>Linked with green electricity trading, renewable electricity consumption responsibility weight accounting, green electricity consumption certification, corporate carbon emission accounting and key product carbon footprint accounting.</t>
        </is>
      </c>
      <c r="BB8" s="439" t="inlineStr">
        <is>
          <t>Through full-lifecycle closed-loop management, cancellation mechanisms, GEC price monitoring and price index studies, guides GEC prices to reasonably reflect the environmental value of green electricity and reduces risks of double counting and double claiming.</t>
        </is>
      </c>
      <c r="BC8" s="439" t="inlineStr">
        <is>
          <t>N/A</t>
        </is>
      </c>
      <c r="BD8" s="439" t="inlineStr">
        <is>
          <t>930 million GECs (national GEC transactions in 2025; comprising 680 million separately traded GECs and 250 million green electricity trading GECs; Source: National Energy Administration 2026 press release).</t>
        </is>
      </c>
      <c r="BE8" s="439" t="inlineStr">
        <is>
          <t>N/A</t>
        </is>
      </c>
      <c r="BF8" s="439" t="inlineStr">
        <is>
          <t>N/A</t>
        </is>
      </c>
      <c r="BG8" s="439" t="inlineStr">
        <is>
          <t>N/A</t>
        </is>
      </c>
      <c r="BH8" s="439" t="inlineStr">
        <is>
          <t>D35</t>
        </is>
      </c>
      <c r="BI8" s="439" t="inlineStr">
        <is>
          <t>CO2</t>
        </is>
      </c>
      <c r="BJ8" s="439" t="inlineStr">
        <is>
          <t>Positive</t>
        </is>
      </c>
      <c r="BK8" s="439" t="inlineStr">
        <is>
          <t>Pollution control; Energy security; Technological innovation</t>
        </is>
      </c>
      <c r="BL8" s="439" t="inlineStr">
        <is>
          <t>Opinions on Promoting the High-Quality Development of the Renewable Energy Green Electricity Certificate Market</t>
        </is>
      </c>
      <c r="BM8" s="439" t="inlineStr">
        <is>
          <t>https://www.ndrc.gov.cn/xxgk/zcfb/tz/202503/t20250318_1396627.html</t>
        </is>
      </c>
      <c r="BN8" s="439" t="inlineStr">
        <is>
          <t>https://www.ndrc.gov.cn/xxgk/zcfb/tz/201702/t20170203_962895_ext.html; https://www.gov.cn/gongbao/2024/issue_11626/202410/content_6978630.html</t>
        </is>
      </c>
    </row>
    <row r="9">
      <c r="A9" s="439" t="inlineStr">
        <is>
          <t>CHNTRARECI02S000</t>
        </is>
      </c>
      <c r="B9" s="439" t="inlineStr">
        <is>
          <t>Instrument</t>
        </is>
      </c>
      <c r="C9" s="439" t="inlineStr">
        <is>
          <t>Trading scheme</t>
        </is>
      </c>
      <c r="D9" s="439" t="inlineStr">
        <is>
          <t>Tradable renewable electricity credits, quota or tradable performance standards</t>
        </is>
      </c>
      <c r="E9" s="439" t="inlineStr">
        <is>
          <t>Energy</t>
        </is>
      </c>
      <c r="F9" s="439" t="inlineStr">
        <is>
          <t>Electricity; Renewable energy</t>
        </is>
      </c>
      <c r="G9" s="439" t="inlineStr">
        <is>
          <t>可再生能源电力消纳责任权重制度</t>
        </is>
      </c>
      <c r="H9" s="439" t="inlineStr">
        <is>
          <t>Renewable electricity consumption responsibility weight system</t>
        </is>
      </c>
      <c r="I9" s="439" t="inlineStr">
        <is>
          <t>N/A</t>
        </is>
      </c>
      <c r="J9" s="439" t="inlineStr">
        <is>
          <t>Renewable electricity consumption responsibility weights are set for each province (autonomous region, municipality), divided into total consumption responsibility weights and non-hydro consumption responsibility weights. Grid enterprises, electricity retailers, direct trading power users and enterprises with captive power plants bear the consumption responsibility. Renewable Energy Green Electricity Certificates serve as accounting vouchers for electricity consumption. The National Energy Administration conducts annual monitoring and assessment; non-compliant entities are subject to public disclosure, mandated corrective GEC purchases, adverse credit record entries and other sanctions; entities exceeding targets receive public commendation and preferential policy support.</t>
        </is>
      </c>
      <c r="K9" s="439" t="inlineStr">
        <is>
          <t>Renewable energy development; Climate change mitigation</t>
        </is>
      </c>
      <c r="L9" s="439" t="inlineStr">
        <is>
          <t>Direct</t>
        </is>
      </c>
      <c r="M9" s="439" t="inlineStr">
        <is>
          <t>demand-side</t>
        </is>
      </c>
      <c r="N9" s="439" t="inlineStr">
        <is>
          <t>CHN</t>
        </is>
      </c>
      <c r="O9" s="439" t="inlineStr">
        <is>
          <t>national</t>
        </is>
      </c>
      <c r="P9" s="439" t="inlineStr">
        <is>
          <t>N/A</t>
        </is>
      </c>
      <c r="Q9" s="439" t="inlineStr">
        <is>
          <t>10/05/2019</t>
        </is>
      </c>
      <c r="R9" s="439" t="inlineStr">
        <is>
          <t>01/01/2020</t>
        </is>
      </c>
      <c r="S9" s="439" t="inlineStr">
        <is>
          <t>N/A</t>
        </is>
      </c>
      <c r="T9" s="439" t="inlineStr">
        <is>
          <t>05/06/2026</t>
        </is>
      </c>
      <c r="U9" s="439" t="inlineStr">
        <is>
          <t>On 5 June 2026, the National Development and Reform Commission, together with the Ministry of Industry and Information Technology, the Ministry of Housing and Urban-Rural Development and the Ministry of Transport, signed and issued the Implementation Measures for the Renewable Energy Consumption Minimum Proportion Target and Renewable Electricity Consumption Responsibility Weight System (NDRC Order No. 42), effective 1 August 2026. The measures explicitly designate green electricity certificates as accounting vouchers for electricity consumption, strengthen sanctions for non-compliance (public disclosure, mandated corrective GEC purchases, adverse credit record entries), elevate the instrument to a multi-ministry departmental regulation (NDRC, MIIT, MOHURD, MOT), and raise the legal status from departmental normative document to departmental regulation.</t>
        </is>
      </c>
      <c r="V9" s="439">
        <f>IF(R9="","In force",IF(R9="N/A","In force",IF(TODAY()&lt;DATE(VALUE(RIGHT(R9,4)),VALUE(MID(R9,4,2)),VALUE(LEFT(R9,2))),"Scheduled",IF(S9="","In force",IF(S9="N/A","In force",IF(TODAY()&lt;DATE(VALUE(RIGHT(S9,4)),VALUE(MID(S9,4,2)),VALUE(LEFT(S9,2))),"In force","Ended"))))))</f>
        <v/>
      </c>
      <c r="W9" s="439" t="inlineStr">
        <is>
          <t>National Development and Reform Commission; Ministry of Industry and Information Technology; Ministry of Housing and Urban-Rural Development; Ministry of Transport; National Energy Administration</t>
        </is>
      </c>
      <c r="X9" s="439" t="inlineStr">
        <is>
          <t>Renewable electricity consumption responsibility weights</t>
        </is>
      </c>
      <c r="Y9" s="439" t="inlineStr">
        <is>
          <t>New; Existing</t>
        </is>
      </c>
      <c r="Z9" s="439" t="inlineStr">
        <is>
          <t>Provincial (autonomous region, municipality) renewable electricity consumption responsibility weights, comprising total consumption responsibility weights (corresponding to all renewable electricity consumption) and non-hydro consumption responsibility weights (corresponding to wind, solar and other non-hydro renewable electricity consumption).</t>
        </is>
      </c>
      <c r="AA9" s="439" t="inlineStr">
        <is>
          <t>N/A</t>
        </is>
      </c>
      <c r="AB9" s="439" t="inlineStr">
        <is>
          <t>Agricultural electricity and electricity consumed by dedicated-metered heating are exempt from consumption responsibility weight assessment.</t>
        </is>
      </c>
      <c r="AC9" s="439" t="inlineStr">
        <is>
          <t>Firms</t>
        </is>
      </c>
      <c r="AD9" s="439" t="inlineStr">
        <is>
          <t>Market entities bearing consumption responsibility: grid enterprises, electricity retailers, power users purchasing electricity through the electricity market, and enterprises with captive power plants. Provincial energy authorities bear lead responsibility for consumption weight implementation; grid enterprises bear organisation responsibility within their service areas.</t>
        </is>
      </c>
      <c r="AE9" s="439" t="inlineStr">
        <is>
          <t>Purchase or use; Sales; Production, generation or conversion</t>
        </is>
      </c>
      <c r="AF9" s="439" t="inlineStr">
        <is>
          <t>Electricity generation, retail and consumption, captive power plant electricity consumption, renewable electricity consumption. Renewable energy consumption-related transactions: green certificate trading, excess consumption amount transfer trading, and green certificate compliance. Reporting of trans-provincial renewable electricity and green certificate transaction information.</t>
        </is>
      </c>
      <c r="AG9" s="439" t="inlineStr">
        <is>
          <t>Provincial-level annual minimum and incentive renewable electricity consumption responsibilityweights; the consumption amount of each obligated entity is calculated as its annual electricitysold or consumed multiplied by its assigned provincial weight.</t>
        </is>
      </c>
      <c r="AH9" s="439" t="inlineStr">
        <is>
          <t>Annual renewable electricity as a share of total electricity consumption (%)</t>
        </is>
      </c>
      <c r="AI9" s="439" t="inlineStr">
        <is>
          <t>The 2019 notice provides for provincial-level total consumption responsibility weights and non-hydro consumption responsibility weights to be assigned annually, with provincial implementation plans allocating consumption amounts to market entities. Market entities primarily rely on actual renewable electricity consumption and may also purchase excess consumption amounts or acquire GECs (Source: 2019 consumption guarantee mechanism notice).</t>
        </is>
      </c>
      <c r="AJ9" s="439" t="inlineStr">
        <is>
          <t>Each province (autonomous region, municipality) must meet the annual renewable electricity consumption responsibility weights (total weight and non-hydro weight) issued by the energy authority of the State Council, and may set incentive weights as appropriate. Market entities bearing consumption responsibility must fulfil their allocated consumption amounts. Provinces failing to meet their weights must make up the shortfall through green certificate trading; those failing to do so for two consecutive years are subject to interview by the NDRC and NEA, public disclosure, carry-forward to the next year with no transfer of the weight indicator permitted. Where renewable electricity generation is significantly reduced for natural reasons, the weight may be reduced accordingly upon assessment.</t>
        </is>
      </c>
      <c r="AK9" s="439" t="inlineStr">
        <is>
          <t>Provincial renewable electricity consumption responsibility weight assessment — based mainly on physically consumed renewable electricity in the provincial administrative region; trans-provincial green certificate transactions are counted toward the receiving province and deducted from the selling province. Calculation formulae and principles are set out in Annex 2 of the measures.</t>
        </is>
      </c>
      <c r="AL9" s="439" t="inlineStr">
        <is>
          <t>Provincial consumption responsibility weights are calculated and issued annually by the energy authority of the State Council. Provincial energy authorities, together with relevant departments, formulate implementation plans and decompose weights to obligated market entities. Market entities use green certificates as accounting vouchers for electricity consumption. Unmet 2025 consumption responsibility weights may be carried forward to 2026. Entities failing to meet consumption responsibility weights are ordered to make up the shortfall within a prescribed period through green certificate trading or other means; those still non-compliant after the deadline are subject to interview, public disclosure, adverse credit record entry and enhanced supervision by provincial energy authorities together with relevant departments. Entities exceeding targets receive public commendation and priority policy support.</t>
        </is>
      </c>
      <c r="AM9" s="439" t="inlineStr">
        <is>
          <t>N/A</t>
        </is>
      </c>
      <c r="AN9" s="439" t="inlineStr">
        <is>
          <t>N/A</t>
        </is>
      </c>
      <c r="AO9" s="439" t="inlineStr">
        <is>
          <t>N/A</t>
        </is>
      </c>
      <c r="AP9" s="439" t="inlineStr">
        <is>
          <t>N/A</t>
        </is>
      </c>
      <c r="AQ9" s="439" t="inlineStr">
        <is>
          <t>N/A</t>
        </is>
      </c>
      <c r="AR9" s="439" t="inlineStr">
        <is>
          <t>N/A</t>
        </is>
      </c>
      <c r="AS9" s="439" t="inlineStr">
        <is>
          <t>N/A</t>
        </is>
      </c>
      <c r="AT9" s="439" t="inlineStr">
        <is>
          <t>N/A</t>
        </is>
      </c>
      <c r="AU9" s="439" t="inlineStr">
        <is>
          <t>N/A</t>
        </is>
      </c>
      <c r="AV9" s="439" t="inlineStr">
        <is>
          <t>Renewable electricity consumption quota / Renewables Portfolio Standard (RPS) mechanism</t>
        </is>
      </c>
      <c r="AW9" s="439" t="inlineStr">
        <is>
          <t>Annual consumption responsibility weights are set by provincial-level administrative region; not aGHG emissions cap.</t>
        </is>
      </c>
      <c r="AX9" s="439" t="inlineStr">
        <is>
          <t>The energy authority of the State Council calculates and issues provincial consumptionresponsibility weights annually. Provincial energy authorities, together with relevant departments,formulate implementation plans and allocate consumption amounts to obligated market entities.</t>
        </is>
      </c>
      <c r="AY9" s="439" t="inlineStr">
        <is>
          <t>N/A; this system allocates renewable electricity consumption responsibilities, not free emissionallowances.</t>
        </is>
      </c>
      <c r="AZ9" s="439" t="inlineStr">
        <is>
          <t>N/A; GECs and excess consumption amounts are used to fulfil renewable electricity consumptionresponsibilities, not as GHG emission offsets.</t>
        </is>
      </c>
      <c r="BA9" s="439" t="inlineStr">
        <is>
          <t>Interconnects with the renewable energy green electricity certificate market (CHNTRARECI01S000),electricity trading institutions, and the cross-provincial excess consumption amount transfer ortrading organised by Beijing Power Exchange Center and Guangzhou Power Exchange Center.</t>
        </is>
      </c>
      <c r="BB9" s="439" t="inlineStr">
        <is>
          <t>The State monitors and evaluates by provincial administrative region. Where renewable electricitygeneration is significantly reduced or transmission constrained due to natural reasons or majorincidents, corresponding deductions are made in monitoring, evaluation and entity assessment.</t>
        </is>
      </c>
      <c r="BC9" s="439" t="inlineStr">
        <is>
          <t>N/A</t>
        </is>
      </c>
      <c r="BD9" s="439" t="inlineStr">
        <is>
          <t>N/A</t>
        </is>
      </c>
      <c r="BE9" s="439" t="inlineStr">
        <is>
          <t>Market entities failing to fulfil consumption responsibilities are ordered by provincial energyauthorities, together with economic operation authorities, to rectify within a prescribed period.Entities failing to complete rectification on time are dealt with according to law and regulation,entered into adverse credit records and subject to joint disciplinary sanctions.</t>
        </is>
      </c>
      <c r="BF9" s="439" t="inlineStr">
        <is>
          <t>N/A</t>
        </is>
      </c>
      <c r="BG9" s="439" t="inlineStr">
        <is>
          <t>N/A</t>
        </is>
      </c>
      <c r="BH9" s="439" t="inlineStr">
        <is>
          <t>D35</t>
        </is>
      </c>
      <c r="BI9" s="439" t="inlineStr">
        <is>
          <t>CO2</t>
        </is>
      </c>
      <c r="BJ9" s="439" t="inlineStr">
        <is>
          <t>Positive</t>
        </is>
      </c>
      <c r="BK9" s="439" t="inlineStr">
        <is>
          <t>Pollution control; Energy security</t>
        </is>
      </c>
      <c r="BL9" s="439" t="inlineStr">
        <is>
          <t>Notice on Establishing and Improving the Renewable Electricity Consumption Guarantee Mechanism (NDRC Energy [2019] No. 807); Implementation Measures for the Renewable Energy Consumption Minimum Proportion Target and Renewable Electricity Consumption Responsibility Weight System (NDRC Order No. 42)</t>
        </is>
      </c>
      <c r="BM9" s="439" t="inlineStr">
        <is>
          <t>https://www.ndrc.gov.cn/xxgk/zcfb/tz/201905/t20190515_962446.html</t>
        </is>
      </c>
      <c r="BN9" s="439" t="inlineStr">
        <is>
          <t>https://www.ndrc.gov.cn/xxgk/zcfb/tz/202503/t20250318_1396627.html; https://www.ndrc.gov.cn/xwdt/tzgg/202507/t20250711_1399143.html; https://www.ndrc.gov.cn/xxgk/zcfb/fzggwl/202606/t20260612_1405837.html</t>
        </is>
      </c>
    </row>
    <row r="10">
      <c r="A10" s="439" t="inlineStr">
        <is>
          <t>CHNTRARECI03S000</t>
        </is>
      </c>
      <c r="B10" s="439" t="inlineStr">
        <is>
          <t>Instrument</t>
        </is>
      </c>
      <c r="C10" s="439" t="inlineStr">
        <is>
          <t>Trading scheme</t>
        </is>
      </c>
      <c r="D10" s="439" t="inlineStr">
        <is>
          <t>Tradable renewable electricity credits, quota or tradable performance standards</t>
        </is>
      </c>
      <c r="E10" s="439" t="inlineStr">
        <is>
          <t>Energy</t>
        </is>
      </c>
      <c r="F10" s="439" t="inlineStr">
        <is>
          <t>Electricity; Renewable energy</t>
        </is>
      </c>
      <c r="G10" s="439" t="inlineStr">
        <is>
          <t>重点用能行业可再生能源消费最低比重目标</t>
        </is>
      </c>
      <c r="H10" s="439" t="inlineStr">
        <is>
          <t>Minimum renewable energy consumption proportion targets for key energy-using industries</t>
        </is>
      </c>
      <c r="I10" s="439" t="inlineStr">
        <is>
          <t>N/A</t>
        </is>
      </c>
      <c r="J10" s="439" t="inlineStr">
        <is>
          <t>Minimum renewable energy consumption proportion targets are set for key energy-using industries, divided into electricity minimum proportion targets and non-electricity minimum proportion targets (covering renewable heating/cooling, renewable hydrogen/ammonia production, biomass fuels and other non-electric applications). Enterprises in key energy-using industries may meet electricity minimum targets through self-consumption of renewable electricity, green certificate transactions, and transfers of excess consumption amounts, and meet non-electricity minimum targets through renewable heating/cooling, renewable hydrogen/ammonia, biomass-integrated fuel utilisation and other means. Non-compliant enterprises are ordered to make up the shortfall within a prescribed period through green certificate trading or other means; those still non-compliant after the deadline are subject to interview, public disclosure, adverse credit record entry and enhanced supervision. Enterprises exceeding targets receive public commendation and priority policy support. Effective 1 August 2026 (NDRC Order No. 42).</t>
        </is>
      </c>
      <c r="K10" s="439" t="inlineStr">
        <is>
          <t>Renewable energy development; Climate change mitigation</t>
        </is>
      </c>
      <c r="L10" s="439" t="inlineStr">
        <is>
          <t>Direct</t>
        </is>
      </c>
      <c r="M10" s="439" t="inlineStr">
        <is>
          <t>demand-side</t>
        </is>
      </c>
      <c r="N10" s="439" t="inlineStr">
        <is>
          <t>CHN</t>
        </is>
      </c>
      <c r="O10" s="439" t="inlineStr">
        <is>
          <t>national</t>
        </is>
      </c>
      <c r="P10" s="439" t="inlineStr">
        <is>
          <t>N/A</t>
        </is>
      </c>
      <c r="Q10" s="439" t="inlineStr">
        <is>
          <t>05/06/2026</t>
        </is>
      </c>
      <c r="R10" s="439" t="inlineStr">
        <is>
          <t>01/08/2026</t>
        </is>
      </c>
      <c r="S10" s="439" t="inlineStr">
        <is>
          <t>N/A</t>
        </is>
      </c>
      <c r="T10" s="439" t="inlineStr">
        <is>
          <t>N/A</t>
        </is>
      </c>
      <c r="U10" s="439" t="inlineStr">
        <is>
          <t>N/A</t>
        </is>
      </c>
      <c r="V10" s="439">
        <f>IF(R10="","In force",IF(R10="N/A","In force",IF(TODAY()&lt;DATE(VALUE(RIGHT(R10,4)),VALUE(MID(R10,4,2)),VALUE(LEFT(R10,2))),"Scheduled",IF(S10="","In force",IF(S10="N/A","In force",IF(TODAY()&lt;DATE(VALUE(RIGHT(S10,4)),VALUE(MID(S10,4,2)),VALUE(LEFT(S10,2))),"In force","Ended"))))))</f>
        <v/>
      </c>
      <c r="W10" s="439" t="inlineStr">
        <is>
          <t>National Development and Reform Commission; Ministry of Industry and Information Technology; Ministry of Housing and Urban-Rural Development; Ministry of Transport; National Energy Administration</t>
        </is>
      </c>
      <c r="X10" s="439" t="inlineStr">
        <is>
          <t>Minimum renewable energy consumption proportion targets for key energy-using industries</t>
        </is>
      </c>
      <c r="Y10" s="439" t="inlineStr">
        <is>
          <t>New; Existing</t>
        </is>
      </c>
      <c r="Z10" s="439" t="inlineStr">
        <is>
          <t>Minimum renewable energy consumption proportion targets for key energy-using industries, comprising electricity minimum proportion targets and non-electricity minimum proportion targets (renewable heating/cooling, hydrogen/ammonia production, biomass-integrated fuel utilisation, etc.).</t>
        </is>
      </c>
      <c r="AA10" s="439" t="inlineStr">
        <is>
          <t>N/A</t>
        </is>
      </c>
      <c r="AB10" s="439" t="inlineStr">
        <is>
          <t>N/A</t>
        </is>
      </c>
      <c r="AC10" s="439" t="inlineStr">
        <is>
          <t>Firms</t>
        </is>
      </c>
      <c r="AD10" s="439" t="inlineStr">
        <is>
          <t>Enterprises in key energy-using industries bear responsibility for meeting the minimum renewable energy consumption proportion targets.</t>
        </is>
      </c>
      <c r="AE10" s="439" t="inlineStr">
        <is>
          <t>Purchase or use; Production, generation or conversion</t>
        </is>
      </c>
      <c r="AF10" s="439" t="inlineStr">
        <is>
          <t>Self-consumption of renewable electricity, green certificate and green electricity trading, excess consumption amount transfers. Renewable energy non-electric consumption (heating/cooling, hydrogen/ammonia production, biomass-integrated fuel utilisation, etc.).</t>
        </is>
      </c>
      <c r="AG10" s="439" t="inlineStr">
        <is>
          <t>Annual minimum renewable energy consumption proportion targets for key energy-using industries;specific minimum proportion values are determined by relevant departments by industryclassification.</t>
        </is>
      </c>
      <c r="AH10" s="439" t="inlineStr">
        <is>
          <t>Annual renewable energy consumption proportion (%)</t>
        </is>
      </c>
      <c r="AI10" s="439" t="inlineStr">
        <is>
          <t>Electricity minimum proportion targets are accounted through green certificates, covering renewable electricity consumption achieved by enterprises through self-generation for own use, green certificate/green electricity trading and transfers of excess consumption amounts. Non-electricity minimum proportion targets cover renewable heating/cooling, hydrogen/ammonia production, biomass-integrated fuel utilisation and other non-electricity uses (Source: NDRC Order No. 42 of 2026).</t>
        </is>
      </c>
      <c r="AJ10" s="439" t="inlineStr">
        <is>
          <t>Enterprises in key energy-using industries must meet the sectoral minimum renewable energy consumption proportion targets (electricity proportion and non-electricity proportion). Renewable electricity consumption by enterprises is accounted for using green electricity certificates as vouchers. Enterprises failing to meet minimum proportion targets are ordered to make up the shortfall within a prescribed period through green certificate trading or other means; those still non-compliant after the deadline are subject to interview, public disclosure, adverse credit record entry and enhanced supervision by provincial energy authorities together with relevant departments. Enterprises exceeding targets receive public commendation and priority policy support.</t>
        </is>
      </c>
      <c r="AK10" s="439" t="inlineStr">
        <is>
          <t>Key-industry renewable energy consumption minimum proportion assessment — the enterprise renewable energy non-electricity consumption proportion = (renewable energy non-electric consumption volume + renewable energy non-electric output produced by the enterprise) / total enterprise non-electric energy consumption. Non-electric consumption covers renewable heating/cooling, hydrogen/ammonia production, biomass-integrated fuel utilisation, etc. Detailed calculation rules are set out in Annex 1 of the measures. Electricity consumption proportions are accounted for using green certificates as vouchers.</t>
        </is>
      </c>
      <c r="AL10" s="439" t="inlineStr">
        <is>
          <t>Key-industry renewable energy consumption minimum proportion targets are calculated and issued annually by the energy authority of the State Council in conjunction with relevant departments. Provincial relevant authorities, together with relevant departments, formulate implementation plans and decompose targets to key energy-using industry enterprises.</t>
        </is>
      </c>
      <c r="AM10" s="439" t="inlineStr">
        <is>
          <t>N/A</t>
        </is>
      </c>
      <c r="AN10" s="439" t="inlineStr">
        <is>
          <t>N/A</t>
        </is>
      </c>
      <c r="AO10" s="439" t="inlineStr">
        <is>
          <t>N/A</t>
        </is>
      </c>
      <c r="AP10" s="439" t="inlineStr">
        <is>
          <t>N/A</t>
        </is>
      </c>
      <c r="AQ10" s="439" t="inlineStr">
        <is>
          <t>N/A</t>
        </is>
      </c>
      <c r="AR10" s="439" t="inlineStr">
        <is>
          <t>N/A</t>
        </is>
      </c>
      <c r="AS10" s="439" t="inlineStr">
        <is>
          <t>N/A</t>
        </is>
      </c>
      <c r="AT10" s="439" t="inlineStr">
        <is>
          <t>N/A</t>
        </is>
      </c>
      <c r="AU10" s="439" t="inlineStr">
        <is>
          <t>N/A</t>
        </is>
      </c>
      <c r="AV10" s="439" t="inlineStr">
        <is>
          <t>Renewable electricity consumption quota / RPS mechanism — minimum proportion targets for keyenergy-using industries</t>
        </is>
      </c>
      <c r="AW10" s="439" t="inlineStr">
        <is>
          <t>Annual minimum renewable energy consumption proportion targets for key energy-using industries; nota GHG emissions cap.</t>
        </is>
      </c>
      <c r="AX10" s="439" t="inlineStr">
        <is>
          <t>The energy authority of the State Council, together with relevant departments, determines and issuesannual minimum renewable energy consumption proportion targets for key energy-using industries.Provincial relevant authorities, together with relevant departments, decompose and allocate targetsto enterprises in key energy-using industries.</t>
        </is>
      </c>
      <c r="AY10" s="439" t="inlineStr">
        <is>
          <t>N/A; this system allocates renewable energy consumption minimum proportion targets, not freeemission allowances.</t>
        </is>
      </c>
      <c r="AZ10" s="439" t="inlineStr">
        <is>
          <t>N/A; GECs and excess consumption amounts are used to fulfil renewable energy consumption proportiontargets, not as GHG emission offsets.</t>
        </is>
      </c>
      <c r="BA10" s="439" t="inlineStr">
        <is>
          <t>Interconnects with the green certificate market under CHNTRARECI02S000 and the excess consumption responsibility weight system under CHNTRARECI01S000.</t>
        </is>
      </c>
      <c r="BB10" s="439" t="inlineStr">
        <is>
          <t>N/A</t>
        </is>
      </c>
      <c r="BC10" s="439" t="inlineStr">
        <is>
          <t>N/A</t>
        </is>
      </c>
      <c r="BD10" s="439" t="inlineStr">
        <is>
          <t>N/A</t>
        </is>
      </c>
      <c r="BE10" s="439" t="inlineStr">
        <is>
          <t>Enterprises failing to meet minimum proportion targets are ordered by provincial relevantauthorities to rectify within a prescribed period. Enterprises failing to complete rectification ontime are dealt with according to law and regulation, entered into adverse credit records and subjectto joint disciplinary sanctions.</t>
        </is>
      </c>
      <c r="BF10" s="439" t="inlineStr">
        <is>
          <t>N/A</t>
        </is>
      </c>
      <c r="BG10" s="439" t="inlineStr">
        <is>
          <t>N/A</t>
        </is>
      </c>
      <c r="BH10" s="439" t="inlineStr">
        <is>
          <t>D35</t>
        </is>
      </c>
      <c r="BI10" s="439" t="inlineStr">
        <is>
          <t>CO2</t>
        </is>
      </c>
      <c r="BJ10" s="439" t="inlineStr">
        <is>
          <t>Positive</t>
        </is>
      </c>
      <c r="BK10" s="439" t="inlineStr">
        <is>
          <t>Pollution control; Technological innovation</t>
        </is>
      </c>
      <c r="BL10" s="439" t="inlineStr">
        <is>
          <t>Implementation Measures for the Renewable Energy Consumption Minimum Proportion Target and Renewable Electricity Consumption Responsibility Weight System (NDRC Order No. 42)</t>
        </is>
      </c>
      <c r="BM10" s="439" t="inlineStr">
        <is>
          <t>https://www.ndrc.gov.cn/xxgk/zcfb/fzggwl/202606/t20260612_1405837.html</t>
        </is>
      </c>
      <c r="BN10" s="439" t="inlineStr">
        <is>
          <t>https://www.ndrc.gov.cn/xxgk/zcfb/fzggwl/202606/t20260612_1405837.html</t>
        </is>
      </c>
    </row>
    <row r="11">
      <c r="A11" s="439" t="inlineStr">
        <is>
          <t>CHNTRATPSI01S000</t>
        </is>
      </c>
      <c r="B11" s="439" t="inlineStr">
        <is>
          <t>Instrument</t>
        </is>
      </c>
      <c r="C11" s="439" t="inlineStr">
        <is>
          <t>Trading scheme</t>
        </is>
      </c>
      <c r="D11" s="439" t="inlineStr">
        <is>
          <t>Tradable performance standards</t>
        </is>
      </c>
      <c r="E11" s="439" t="inlineStr">
        <is>
          <t>Transport</t>
        </is>
      </c>
      <c r="F11" s="439" t="inlineStr">
        <is>
          <t>Road transport</t>
        </is>
      </c>
      <c r="G11" s="439" t="inlineStr">
        <is>
          <t>乘用车企业平均燃料消耗量与新能源汽车积分并行管理办法</t>
        </is>
      </c>
      <c r="H11" s="439" t="inlineStr">
        <is>
          <t>Passenger vehicle CAFC and NEV dual-credit trading scheme</t>
        </is>
      </c>
      <c r="I11" s="439" t="inlineStr">
        <is>
          <t>N/A</t>
        </is>
      </c>
      <c r="J11" s="439" t="inlineStr">
        <is>
          <t>The Measures establish a tradable performance standard mechanism forparallel management of corporate average fuel consumption (CAFC) creditsand new energy vehicle (NEV) credits. Enterprises generatepositive/negative CAFC credits and positive/negative NEV credits annually,and fulfil negative credit obligations through carry-forward, transfer,purchase, credit pooling and other methods.</t>
        </is>
      </c>
      <c r="K11" s="439" t="inlineStr">
        <is>
          <t>Energy efficiency; Industrial development</t>
        </is>
      </c>
      <c r="L11" s="439" t="inlineStr">
        <is>
          <t>Direct</t>
        </is>
      </c>
      <c r="M11" s="439" t="inlineStr">
        <is>
          <t>Supply-side</t>
        </is>
      </c>
      <c r="N11" s="439" t="inlineStr">
        <is>
          <t>CHN</t>
        </is>
      </c>
      <c r="O11" s="439" t="inlineStr">
        <is>
          <t>national</t>
        </is>
      </c>
      <c r="P11" s="439" t="inlineStr">
        <is>
          <t>N/A</t>
        </is>
      </c>
      <c r="Q11" s="439" t="inlineStr">
        <is>
          <t>27/09/2017</t>
        </is>
      </c>
      <c r="R11" s="439" t="inlineStr">
        <is>
          <t>01/04/2018</t>
        </is>
      </c>
      <c r="S11" s="439" t="inlineStr">
        <is>
          <t>N/A</t>
        </is>
      </c>
      <c r="T11" s="439" t="inlineStr">
        <is>
          <t>07/11/2025</t>
        </is>
      </c>
      <c r="U11" s="439" t="inlineStr">
        <is>
          <t>On 7 November 2025, the Ministry of Industry and Information Technologyissued a notice on 2026-2027 credit management matters, stipulating NEVcredit ratios of 48% and 58% for 2026 and 2027 respectively, and clarifyingthe accounting multiplier for low-fuel-consumption passenger vehicles, theNEV model credit calculation method, and the off-cycle energy-savingtechnology credit adjustment arrangements.</t>
        </is>
      </c>
      <c r="V11" s="439">
        <f>IF(R11="","In force",IF(R11="N/A","In force",IF(TODAY()&lt;DATE(VALUE(RIGHT(R11,4)),VALUE(MID(R11,4,2)),VALUE(LEFT(R11,2))),"Scheduled",IF(S11="","In force",IF(S11="N/A","In force",IF(TODAY()&lt;DATE(VALUE(RIGHT(S11,4)),VALUE(MID(S11,4,2)),VALUE(LEFT(S11,2))),"In force","Ended"))))))</f>
        <v/>
      </c>
      <c r="W11" s="439" t="inlineStr">
        <is>
          <t>Ministry of Industry and Information Technology; Ministry of Finance;Ministry of Commerce; General Administration of Customs; StateAdministration for Market Regulation</t>
        </is>
      </c>
      <c r="X11" s="439" t="inlineStr">
        <is>
          <t>Road transport vehicles</t>
        </is>
      </c>
      <c r="Y11" s="439" t="inlineStr">
        <is>
          <t>New</t>
        </is>
      </c>
      <c r="Z11" s="439" t="inlineStr">
        <is>
          <t>Passenger vehicles sold in China, including domestically produced andimported passenger vehicles. The parent instrument covers both CAFC and NEVcredits.</t>
        </is>
      </c>
      <c r="AA11" s="439" t="inlineStr">
        <is>
          <t>N/A</t>
        </is>
      </c>
      <c r="AB11" s="439" t="inlineStr">
        <is>
          <t>Passenger vehicle enterprises with annual production or import volume of2,000 units or more are subject to credit accounting.</t>
        </is>
      </c>
      <c r="AC11" s="439" t="inlineStr">
        <is>
          <t>Firms</t>
        </is>
      </c>
      <c r="AD11" s="439" t="inlineStr">
        <is>
          <t>Domestic passenger vehicle manufacturers and import passenger vehiclesupply enterprises in China.</t>
        </is>
      </c>
      <c r="AE11" s="439" t="inlineStr">
        <is>
          <t>Production, manufacture, distribution or import</t>
        </is>
      </c>
      <c r="AF11" s="439" t="inlineStr">
        <is>
          <t>Passenger vehicle production, import and sales; CAFC/NEV credit accounting,carry-forward, transfer, trading, credit pool management and negativecredit offset.</t>
        </is>
      </c>
      <c r="AG11" s="439" t="inlineStr">
        <is>
          <t>N/A</t>
        </is>
      </c>
      <c r="AH11" s="439" t="inlineStr">
        <is>
          <t>N/A</t>
        </is>
      </c>
      <c r="AI11" s="439" t="inlineStr">
        <is>
          <t>The parent instrument comprises two credit subschemes: the CAFC subschemeuses fuel consumption target accounting, and the NEV subscheme uses annualNEV credit ratio accounting. The latest notice stipulates NEV credit ratiosof 48% and 58% for 2026 and 2027 respectively (Source: MIIT 2025 notice).</t>
        </is>
      </c>
      <c r="AJ11" s="439" t="inlineStr">
        <is>
          <t>Passenger vehicle enterprises must separately meet CAFC credit and NEVcredit requirements; negative credits must be offset to zero in accordancewith the measures.</t>
        </is>
      </c>
      <c r="AK11" s="439" t="inlineStr">
        <is>
          <t>CAFC credits are calculated as the difference between the enterprise CAFCcompliance value and actual value multiplied by the enterprise passengervehicle accounting quantity.</t>
        </is>
      </c>
      <c r="AL11" s="439" t="inlineStr">
        <is>
          <t>The NEV credit target is determined by the accounting quantity ofconventional energy passenger vehicles multiplied by the annual NEV creditratio. The difference between the actual value and the target valuegenerates positive/negative credits.</t>
        </is>
      </c>
      <c r="AM11" s="439" t="inlineStr">
        <is>
          <t>N/A</t>
        </is>
      </c>
      <c r="AN11" s="439" t="inlineStr">
        <is>
          <t>N/A</t>
        </is>
      </c>
      <c r="AO11" s="439" t="inlineStr">
        <is>
          <t>N/A</t>
        </is>
      </c>
      <c r="AP11" s="439" t="inlineStr">
        <is>
          <t>N/A</t>
        </is>
      </c>
      <c r="AQ11" s="439" t="inlineStr">
        <is>
          <t>N/A</t>
        </is>
      </c>
      <c r="AR11" s="439" t="inlineStr">
        <is>
          <t>N/A</t>
        </is>
      </c>
      <c r="AS11" s="439" t="inlineStr">
        <is>
          <t>N/A</t>
        </is>
      </c>
      <c r="AT11" s="439" t="inlineStr">
        <is>
          <t>N/A</t>
        </is>
      </c>
      <c r="AU11" s="439" t="inlineStr">
        <is>
          <t>N/A</t>
        </is>
      </c>
      <c r="AV11" s="439" t="inlineStr">
        <is>
          <t>Tradable performance standard; parallel management mechanism for passengervehicle corporate average fuel consumption credits and new energy vehiclecredits.</t>
        </is>
      </c>
      <c r="AW11" s="439" t="inlineStr">
        <is>
          <t>No fixed absolute cap is set; compliance obligations are jointly determinedby corporate fuel consumption compliance values, NEV credit ratiorequirements and enterprise production/import volumes.</t>
        </is>
      </c>
      <c r="AX11" s="439" t="inlineStr">
        <is>
          <t>Credits are calculated from vehicle model fuel consumption performance, NEVmodel credits and annual production/import volumes. Positive credits may becarried forward, transferred, traded or deposited into the credit pool inaccordance with the measures.</t>
        </is>
      </c>
      <c r="AY11" s="439" t="inlineStr">
        <is>
          <t>N/A; this system does not allocate free allowances; credits are generatedfrom enterprise performance calculations.</t>
        </is>
      </c>
      <c r="AZ11" s="439" t="inlineStr">
        <is>
          <t>Allowed. CAFC negative credits may be offset using CAFC positive creditsand NEV positive credits in accordance with the rules. NEV negative creditsare primarily offset through the purchase of NEV positive credits.</t>
        </is>
      </c>
      <c r="BA11" s="439" t="inlineStr">
        <is>
          <t>N/A</t>
        </is>
      </c>
      <c r="BB11" s="439" t="inlineStr">
        <is>
          <t>The 2023 revision established a NEV credit pool management system. CAFCpositive credits are also subject to carry-forward and affiliatedenterprise transfer rules.</t>
        </is>
      </c>
      <c r="BC11" s="439" t="inlineStr">
        <is>
          <t>N/A</t>
        </is>
      </c>
      <c r="BD11" s="439" t="inlineStr">
        <is>
          <t>N/A</t>
        </is>
      </c>
      <c r="BE11" s="439" t="inlineStr">
        <is>
          <t>Enterprises with negative credits not fully offset to zero must submit anadjustment plan and may be subject to restrictions on vehicle modelnotification, product filing or import management. Falsification, refusalto cooperate with verification and other violations are dealt with inaccordance with the measures.</t>
        </is>
      </c>
      <c r="BF11" s="439" t="inlineStr">
        <is>
          <t>N/A</t>
        </is>
      </c>
      <c r="BG11" s="439" t="inlineStr">
        <is>
          <t>N/A</t>
        </is>
      </c>
      <c r="BH11" s="439" t="inlineStr">
        <is>
          <t>C29; G45</t>
        </is>
      </c>
      <c r="BI11" s="439" t="inlineStr">
        <is>
          <t>CO2</t>
        </is>
      </c>
      <c r="BJ11" s="439" t="inlineStr">
        <is>
          <t>Positive</t>
        </is>
      </c>
      <c r="BK11" s="439" t="inlineStr">
        <is>
          <t>Pollution control; Energy security; Technological innovation; Industrial development</t>
        </is>
      </c>
      <c r="BL11" s="439" t="inlineStr">
        <is>
          <t>Measures for the Parallel Management of Corporate Average Fuel Consumptionand New Energy Vehicle Credits of Passenger Vehicle Enterprises</t>
        </is>
      </c>
      <c r="BM11" s="439" t="inlineStr">
        <is>
          <t>https://www.gov.cn/zhengce/2022-11/27/content_5722693.htm</t>
        </is>
      </c>
      <c r="BN11" s="439" t="inlineStr">
        <is>
          <t>https://www.gov.cn/zhengce/content/2017-09/28/content_5228217.htm; https://www.gov.cn/zhengce/zhengceku/2020-06/22/content_5521144.htm; https://wap.miit.gov.cn/jgsj/zbys/gzdt/art/2023/art_02e935e2cce74be4a641d7b8ca5621b4.html; https://www.miit.gov.cn/zwgk/zcwj/wjfb/tz/art/2025/art_c22055da7deb48c397ad16247beaff22.html; https://news.qq.com/rain/a/20240412A06XQR00</t>
        </is>
      </c>
    </row>
    <row r="12">
      <c r="A12" s="205" t="inlineStr">
        <is>
          <t>CHNTRATPSI01S001</t>
        </is>
      </c>
      <c r="B12" s="205" t="inlineStr">
        <is>
          <t>Subscheme</t>
        </is>
      </c>
      <c r="C12" s="205" t="inlineStr">
        <is>
          <t>Trading scheme</t>
        </is>
      </c>
      <c r="D12" s="205" t="inlineStr">
        <is>
          <t>Tradable performance standards</t>
        </is>
      </c>
      <c r="E12" s="205" t="inlineStr">
        <is>
          <t>Transport</t>
        </is>
      </c>
      <c r="F12" s="205" t="inlineStr">
        <is>
          <t>Road transport</t>
        </is>
      </c>
      <c r="G12" s="205" t="inlineStr">
        <is>
          <t>乘用车企业平均燃料消耗量积分子方案</t>
        </is>
      </c>
      <c r="H12" s="205" t="inlineStr">
        <is>
          <t>Passenger vehicle corporate average fuel consumption credit subscheme</t>
        </is>
      </c>
      <c r="I12" s="205" t="inlineStr">
        <is>
          <t>Passenger vehicle CAFC and NEV dual-credit trading scheme</t>
        </is>
      </c>
      <c r="J12" s="205" t="inlineStr">
        <is>
          <t>The CAFC credit subscheme calculates positive/negative credits based on thedifference between enterprise CAFC compliance values and actual values.Positive credits may be carried forward or transferred between affiliatedenterprises. Negative credits must be offset using CAFC positive credits,NEV positive credits and other means in accordance with the measures.</t>
        </is>
      </c>
      <c r="K12" s="205" t="inlineStr">
        <is>
          <t>Energy efficiency</t>
        </is>
      </c>
      <c r="L12" s="205" t="inlineStr">
        <is>
          <t>Direct</t>
        </is>
      </c>
      <c r="M12" s="205" t="inlineStr">
        <is>
          <t>Supply-side</t>
        </is>
      </c>
      <c r="N12" s="205" t="inlineStr">
        <is>
          <t>CHN</t>
        </is>
      </c>
      <c r="O12" s="205" t="inlineStr">
        <is>
          <t>national</t>
        </is>
      </c>
      <c r="P12" s="205" t="inlineStr">
        <is>
          <t>N/A</t>
        </is>
      </c>
      <c r="Q12" s="205" t="inlineStr">
        <is>
          <t>27/09/2017</t>
        </is>
      </c>
      <c r="R12" s="205" t="inlineStr">
        <is>
          <t>01/04/2018</t>
        </is>
      </c>
      <c r="S12" s="205" t="inlineStr">
        <is>
          <t>N/A</t>
        </is>
      </c>
      <c r="T12" s="205" t="inlineStr">
        <is>
          <t>07/11/2025</t>
        </is>
      </c>
      <c r="U12" s="205" t="inlineStr">
        <is>
          <t>On 7 November 2025, the Ministry of Industry and Information Technologyissued a notice on 2026-2027 credit management matters, further adjustingthe accounting multiplier for low-fuel-consumption passenger vehicles andthe off-cycle energy-saving technology credit adjustment arrangementswithin the CAFC scheme.</t>
        </is>
      </c>
      <c r="V12" s="205">
        <f>IF(R12="","In force",IF(R12="N/A","In force",IF(TODAY()&lt;DATE(VALUE(RIGHT(R12,4)),VALUE(MID(R12,4,2)),VALUE(LEFT(R12,2))),"Scheduled",IF(S12="","In force",IF(S12="N/A","In force",IF(TODAY()&lt;DATE(VALUE(RIGHT(S12,4)),VALUE(MID(S12,4,2)),VALUE(LEFT(S12,2))),"In force","Ended"))))))</f>
        <v/>
      </c>
      <c r="W12" s="205" t="inlineStr">
        <is>
          <t>Ministry of Industry and Information Technology; Ministry of Finance;Ministry of Commerce; General Administration of Customs; StateAdministration for Market Regulation</t>
        </is>
      </c>
      <c r="X12" s="205" t="inlineStr">
        <is>
          <t>Road transport vehicles</t>
        </is>
      </c>
      <c r="Y12" s="205" t="inlineStr">
        <is>
          <t>New</t>
        </is>
      </c>
      <c r="Z12" s="205" t="inlineStr">
        <is>
          <t>Passenger vehicles sold in China, including domestically produced andimported passenger vehicles, for the purpose of CAFC credit accounting.</t>
        </is>
      </c>
      <c r="AA12" s="205" t="inlineStr">
        <is>
          <t>N/A</t>
        </is>
      </c>
      <c r="AB12" s="205" t="inlineStr">
        <is>
          <t>Passenger vehicle enterprises with annual production or import volume of2,000 units or more are subject to CAFC credit accounting.</t>
        </is>
      </c>
      <c r="AC12" s="205" t="inlineStr">
        <is>
          <t>Firms</t>
        </is>
      </c>
      <c r="AD12" s="205" t="inlineStr">
        <is>
          <t>Domestic passenger vehicle manufacturers and import passenger vehiclesupply enterprises in China.</t>
        </is>
      </c>
      <c r="AE12" s="205" t="inlineStr">
        <is>
          <t>Production, manufacture, distribution or import</t>
        </is>
      </c>
      <c r="AF12" s="205" t="inlineStr">
        <is>
          <t>Passenger vehicle production, import and sales; CAFC credit accounting,carry-forward, transfer and negative credit offset.</t>
        </is>
      </c>
      <c r="AG12" s="205" t="inlineStr">
        <is>
          <t>N/A</t>
        </is>
      </c>
      <c r="AH12" s="205" t="inlineStr">
        <is>
          <t>L/100 km</t>
        </is>
      </c>
      <c r="AI12" s="205" t="inlineStr">
        <is>
          <t>Enterprise-level intensity is calculated by weighting vehicle-model fuel consumption target values and actual values by production or import volume; the measures do not provide a single fixed intensity value.</t>
        </is>
      </c>
      <c r="AJ12" s="205" t="inlineStr">
        <is>
          <t>Passenger vehicle enterprises must meet CAFC compliance values; CAFCnegative credits must be offset to zero through carry-forward, transfer orpurchase of positive credits in accordance with the measures.</t>
        </is>
      </c>
      <c r="AK12" s="205" t="inlineStr">
        <is>
          <t>CAFC credits are calculated as the difference between the enterprise CAFCcompliance value and actual value multiplied by the enterprise passengervehicle accounting quantity.</t>
        </is>
      </c>
      <c r="AL12" s="205" t="inlineStr">
        <is>
          <t>CAFC negative credits may be offset using the enterprise's owncarried-forward or transferred CAFC positive credits, or NEV positivecredits. Specific accounting and offset rules are set out in the measures.</t>
        </is>
      </c>
      <c r="AM12" s="205" t="inlineStr">
        <is>
          <t>N/A</t>
        </is>
      </c>
      <c r="AN12" s="205" t="inlineStr">
        <is>
          <t>N/A</t>
        </is>
      </c>
      <c r="AO12" s="205" t="inlineStr">
        <is>
          <t>N/A</t>
        </is>
      </c>
      <c r="AP12" s="205" t="inlineStr">
        <is>
          <t>N/A</t>
        </is>
      </c>
      <c r="AQ12" s="205" t="inlineStr">
        <is>
          <t>N/A</t>
        </is>
      </c>
      <c r="AR12" s="205" t="inlineStr">
        <is>
          <t>N/A</t>
        </is>
      </c>
      <c r="AS12" s="205" t="inlineStr">
        <is>
          <t>N/A</t>
        </is>
      </c>
      <c r="AT12" s="205" t="inlineStr">
        <is>
          <t>N/A</t>
        </is>
      </c>
      <c r="AU12" s="205" t="inlineStr">
        <is>
          <t>N/A</t>
        </is>
      </c>
      <c r="AV12" s="205" t="inlineStr">
        <is>
          <t>CAFC tradable/transferable performance credit subscheme.</t>
        </is>
      </c>
      <c r="AW12" s="205" t="inlineStr">
        <is>
          <t>No fixed absolute cap is set; enterprise obligations are determined by thecorporate average fuel consumption compliance value and enterpriseproduction/import volumes.</t>
        </is>
      </c>
      <c r="AX12" s="205" t="inlineStr">
        <is>
          <t>CAFC positive/negative credits are calculated from the difference betweencorporate average fuel consumption compliance values and actual values.Positive credits may be carried forward or transferred between affiliatedenterprises.</t>
        </is>
      </c>
      <c r="AY12" s="205" t="inlineStr">
        <is>
          <t>N/A; credits are generated from enterprise fuel consumption performance calculations.</t>
        </is>
      </c>
      <c r="AZ12" s="205" t="inlineStr">
        <is>
          <t>Allowed. CAFC negative credits may be offset using the enterprise's owncarried-forward or transferred CAFC positive credits and NEV positivecredits.</t>
        </is>
      </c>
      <c r="BA12" s="205" t="inlineStr">
        <is>
          <t>Linked with the NEV credit subscheme; NEV positive credits may be used tooffset CAFC negative credits.</t>
        </is>
      </c>
      <c r="BB12" s="205" t="inlineStr">
        <is>
          <t>CAFC positive credits are subject to carry-forward and affiliatedenterprise transfer rules; negative credits may be offset by NEV positivecredits.</t>
        </is>
      </c>
      <c r="BC12" s="205" t="inlineStr">
        <is>
          <t>N/A</t>
        </is>
      </c>
      <c r="BD12" s="205" t="inlineStr">
        <is>
          <t>N/A</t>
        </is>
      </c>
      <c r="BE12" s="205" t="inlineStr">
        <is>
          <t>Enterprises with CAFC negative credits not fully offset to zero must submitan adjustment plan and may be subject to restrictions on vehicle modelnotification, product filing or import management.</t>
        </is>
      </c>
      <c r="BF12" s="205" t="inlineStr">
        <is>
          <t>N/A</t>
        </is>
      </c>
      <c r="BG12" s="205" t="inlineStr">
        <is>
          <t>N/A</t>
        </is>
      </c>
      <c r="BH12" s="205" t="inlineStr">
        <is>
          <t>C29; G45</t>
        </is>
      </c>
      <c r="BI12" s="205" t="inlineStr">
        <is>
          <t>CO2</t>
        </is>
      </c>
      <c r="BJ12" s="205" t="inlineStr">
        <is>
          <t>Positive</t>
        </is>
      </c>
      <c r="BK12" s="205" t="inlineStr">
        <is>
          <t>Pollution control; Energy security; Technological innovation</t>
        </is>
      </c>
      <c r="BL12" s="205" t="inlineStr">
        <is>
          <t>Measures for the Parallel Management of Corporate Average Fuel Consumptionand New Energy Vehicle Credits of Passenger Vehicle Enterprises</t>
        </is>
      </c>
      <c r="BM12" s="205" t="inlineStr">
        <is>
          <t>https://www.gov.cn/zhengce/2022-11/27/content_5722693.htm</t>
        </is>
      </c>
      <c r="BN12" s="205" t="inlineStr">
        <is>
          <t>https://www.gov.cn/zhengce/content/2017-09/28/content_5228217.htm; https://www.gov.cn/zhengce/zhengceku/2020-06/22/content_5521144.htm; https://wap.miit.gov.cn/jgsj/zbys/gzdt/art/2023/art_02e935e2cce74be4a641d7b8ca5621b4.html; https://www.miit.gov.cn/zwgk/zcwj/wjfb/tz/art/2025/art_c22055da7deb48c397ad16247beaff22.html; https://news.qq.com/rain/a/20240412A06XQR00</t>
        </is>
      </c>
    </row>
    <row r="13">
      <c r="A13" s="205" t="inlineStr">
        <is>
          <t>CHNTRATPSI01S002</t>
        </is>
      </c>
      <c r="B13" s="205" t="inlineStr">
        <is>
          <t>Subscheme</t>
        </is>
      </c>
      <c r="C13" s="205" t="inlineStr">
        <is>
          <t>Trading scheme</t>
        </is>
      </c>
      <c r="D13" s="205" t="inlineStr">
        <is>
          <t>Tradable performance standards</t>
        </is>
      </c>
      <c r="E13" s="205" t="inlineStr">
        <is>
          <t>Transport</t>
        </is>
      </c>
      <c r="F13" s="205" t="inlineStr">
        <is>
          <t>Road transport</t>
        </is>
      </c>
      <c r="G13" s="205" t="inlineStr">
        <is>
          <t>乘用车企业新能源汽车积分子方案</t>
        </is>
      </c>
      <c r="H13" s="205" t="inlineStr">
        <is>
          <t>Passenger vehicle new energy vehicle credit subscheme</t>
        </is>
      </c>
      <c r="I13" s="205" t="inlineStr">
        <is>
          <t>Passenger vehicle CAFC and NEV dual-credit trading scheme</t>
        </is>
      </c>
      <c r="J13" s="205" t="inlineStr">
        <is>
          <t>The NEV credit subscheme calculates positive/negative credits based onenterprise NEV model credits and production/import volumes. NEV positivecredits are tradable and may be deposited into or withdrawn from the creditpool. The annual NEV credit ratio requirement determines the target creditvolume.</t>
        </is>
      </c>
      <c r="K13" s="205" t="inlineStr">
        <is>
          <t>Industrial development; Energy efficiency</t>
        </is>
      </c>
      <c r="L13" s="205" t="inlineStr">
        <is>
          <t>Direct</t>
        </is>
      </c>
      <c r="M13" s="205" t="inlineStr">
        <is>
          <t>Supply-side</t>
        </is>
      </c>
      <c r="N13" s="205" t="inlineStr">
        <is>
          <t>CHN</t>
        </is>
      </c>
      <c r="O13" s="205" t="inlineStr">
        <is>
          <t>national</t>
        </is>
      </c>
      <c r="P13" s="205" t="inlineStr">
        <is>
          <t>N/A</t>
        </is>
      </c>
      <c r="Q13" s="205" t="inlineStr">
        <is>
          <t>27/09/2017</t>
        </is>
      </c>
      <c r="R13" s="205" t="inlineStr">
        <is>
          <t>01/04/2018</t>
        </is>
      </c>
      <c r="S13" s="205" t="inlineStr">
        <is>
          <t>N/A</t>
        </is>
      </c>
      <c r="T13" s="205" t="inlineStr">
        <is>
          <t>07/11/2025</t>
        </is>
      </c>
      <c r="U13" s="205" t="inlineStr">
        <is>
          <t>On 7 November 2025, the Ministry of Industry and Information Technologyissued a notice on 2026-2027 credit management matters, setting NEV creditratios at 48% for 2026 and 58% for 2027, and clarifying NEV model creditcalculation methods.</t>
        </is>
      </c>
      <c r="V13" s="205">
        <f>IF(R13="","In force",IF(R13="N/A","In force",IF(TODAY()&lt;DATE(VALUE(RIGHT(R13,4)),VALUE(MID(R13,4,2)),VALUE(LEFT(R13,2))),"Scheduled",IF(S13="","In force",IF(S13="N/A","In force",IF(TODAY()&lt;DATE(VALUE(RIGHT(S13,4)),VALUE(MID(S13,4,2)),VALUE(LEFT(S13,2))),"In force","Ended"))))))</f>
        <v/>
      </c>
      <c r="W13" s="205" t="inlineStr">
        <is>
          <t>Ministry of Industry and Information Technology; Ministry of Finance;Ministry of Commerce; General Administration of Customs; StateAdministration for Market Regulation</t>
        </is>
      </c>
      <c r="X13" s="205" t="inlineStr">
        <is>
          <t>Road transport vehicles</t>
        </is>
      </c>
      <c r="Y13" s="205" t="inlineStr">
        <is>
          <t>New</t>
        </is>
      </c>
      <c r="Z13" s="205" t="inlineStr">
        <is>
          <t>New energy passenger vehicles sold in China, including domesticallyproduced and imported NEVs, for the purpose of NEV credit accounting.</t>
        </is>
      </c>
      <c r="AA13" s="205" t="inlineStr">
        <is>
          <t>N/A</t>
        </is>
      </c>
      <c r="AB13" s="205" t="inlineStr">
        <is>
          <t>Passenger vehicle enterprises with annual production or import volume of2,000 units or more are subject to NEV credit accounting.</t>
        </is>
      </c>
      <c r="AC13" s="205" t="inlineStr">
        <is>
          <t>Firms</t>
        </is>
      </c>
      <c r="AD13" s="205" t="inlineStr">
        <is>
          <t>Domestic passenger vehicle manufacturers and import passenger vehiclesupply enterprises in China.</t>
        </is>
      </c>
      <c r="AE13" s="205" t="inlineStr">
        <is>
          <t>Production, manufacture, distribution or import</t>
        </is>
      </c>
      <c r="AF13" s="205" t="inlineStr">
        <is>
          <t>NEV production, import and sales; NEV credit accounting, trading, creditpool deposit/withdrawal and negative credit offset.</t>
        </is>
      </c>
      <c r="AG13" s="205" t="inlineStr">
        <is>
          <t>48; 58</t>
        </is>
      </c>
      <c r="AH13" s="205" t="inlineStr">
        <is>
          <t>As a share of the accounting quantity of conventional energy passenger vehicles</t>
        </is>
      </c>
      <c r="AI13" s="205" t="inlineStr">
        <is>
          <t>The NEV credit proportion requirements for 2026 and 2027 are 48% and 58% respectively (Source: MIIT notice of 2025).</t>
        </is>
      </c>
      <c r="AJ13" s="205" t="inlineStr">
        <is>
          <t>Passenger vehicle enterprises must meet the annual NEV credit ratiorequirement; NEV negative credits must be offset to zero through thepurchase of NEV positive credits in accordance with the measures.</t>
        </is>
      </c>
      <c r="AK13" s="205" t="inlineStr">
        <is>
          <t>The NEV credit target is determined by the accounting quantity ofconventional energy passenger vehicles multiplied by the annual NEV creditratio.</t>
        </is>
      </c>
      <c r="AL13" s="205" t="inlineStr">
        <is>
          <t>NEV negative credits are offset through the purchase of NEV positivecredits. NEV positive credits may also be used to offset CAFC negativecredits. The NEV credit pool may be used to regulate credit supply anddemand.</t>
        </is>
      </c>
      <c r="AM13" s="205" t="inlineStr">
        <is>
          <t>N/A</t>
        </is>
      </c>
      <c r="AN13" s="205" t="inlineStr">
        <is>
          <t>N/A</t>
        </is>
      </c>
      <c r="AO13" s="205" t="inlineStr">
        <is>
          <t>N/A</t>
        </is>
      </c>
      <c r="AP13" s="205" t="inlineStr">
        <is>
          <t>N/A</t>
        </is>
      </c>
      <c r="AQ13" s="205" t="inlineStr">
        <is>
          <t>N/A</t>
        </is>
      </c>
      <c r="AR13" s="205" t="inlineStr">
        <is>
          <t>N/A</t>
        </is>
      </c>
      <c r="AS13" s="205" t="inlineStr">
        <is>
          <t>N/A</t>
        </is>
      </c>
      <c r="AT13" s="205" t="inlineStr">
        <is>
          <t>N/A</t>
        </is>
      </c>
      <c r="AU13" s="205" t="inlineStr">
        <is>
          <t>N/A</t>
        </is>
      </c>
      <c r="AV13" s="205" t="inlineStr">
        <is>
          <t>NEV tradable performance credit subscheme.</t>
        </is>
      </c>
      <c r="AW13" s="205" t="inlineStr">
        <is>
          <t>No fixed absolute cap is set; annual targets are determined by theaccounting quantity of conventional energy passenger vehicles and the NEVcredit ratio requirement.</t>
        </is>
      </c>
      <c r="AX13" s="205" t="inlineStr">
        <is>
          <t>NEV positive/negative credits are calculated from enterprise NEV modelcredits and production/import volumes. NEV positive credits are tradableand may be deposited into or withdrawn from the credit pool in accordancewith the rules.</t>
        </is>
      </c>
      <c r="AY13" s="205" t="inlineStr">
        <is>
          <t>N/A; credits are generated from enterprise NEV production/import performance calculations.</t>
        </is>
      </c>
      <c r="AZ13" s="205" t="inlineStr">
        <is>
          <t>Allowed. NEV negative credits are offset through the purchase of NEVpositive credits and other means. NEV positive credits may also be used tooffset CAFC negative credits.</t>
        </is>
      </c>
      <c r="BA13" s="205" t="inlineStr">
        <is>
          <t>Linked with the CAFC credit subscheme; NEV positive credits may be used tooffset CAFC negative credits.</t>
        </is>
      </c>
      <c r="BB13" s="205" t="inlineStr">
        <is>
          <t>The 2023 revision established a NEV credit pool management system toregulate credit supply and demand.</t>
        </is>
      </c>
      <c r="BC13" s="205" t="inlineStr">
        <is>
          <t>N/A</t>
        </is>
      </c>
      <c r="BD13" s="205" t="inlineStr">
        <is>
          <t>N/A</t>
        </is>
      </c>
      <c r="BE13" s="205" t="inlineStr">
        <is>
          <t>Enterprises with NEV negative credits not fully offset to zero must submitan adjustment plan and may be subject to restrictions on vehicle modelnotification, product filing or import management.</t>
        </is>
      </c>
      <c r="BF13" s="205" t="inlineStr">
        <is>
          <t>N/A</t>
        </is>
      </c>
      <c r="BG13" s="205" t="inlineStr">
        <is>
          <t>N/A</t>
        </is>
      </c>
      <c r="BH13" s="205" t="inlineStr">
        <is>
          <t>C29; G45</t>
        </is>
      </c>
      <c r="BI13" s="205" t="inlineStr">
        <is>
          <t>CO2</t>
        </is>
      </c>
      <c r="BJ13" s="205" t="inlineStr">
        <is>
          <t>Positive</t>
        </is>
      </c>
      <c r="BK13" s="205" t="inlineStr">
        <is>
          <t>Pollution control; Energy security; Technological innovation; Industrial development</t>
        </is>
      </c>
      <c r="BL13" s="205" t="inlineStr">
        <is>
          <t>Measures for the Parallel Management of Corporate Average Fuel Consumptionand New Energy Vehicle Credits of Passenger Vehicle Enterprises</t>
        </is>
      </c>
      <c r="BM13" s="205" t="inlineStr">
        <is>
          <t>https://www.gov.cn/zhengce/2022-11/27/content_5722693.htm</t>
        </is>
      </c>
      <c r="BN13" s="205" t="inlineStr">
        <is>
          <t>https://www.gov.cn/zhengce/content/2017-09/28/content_5228217.htm; https://www.gov.cn/zhengce/zhengceku/2020-06/22/content_5521144.htm; https://wap.miit.gov.cn/jgsj/zbys/gzdt/art/2023/art_02e935e2cce74be4a641d7b8ca5621b4.html; https://www.miit.gov.cn/zwgk/zcwj/wjfb/tz/art/2025/art_c22055da7deb48c397ad16247beaff22.html; https://news.qq.com/rain/a/20240412A06XQR00</t>
        </is>
      </c>
    </row>
    <row r="14">
      <c r="A14" s="439" t="inlineStr">
        <is>
          <t>CHNSUBTISI01S000</t>
        </is>
      </c>
      <c r="B14" s="439" t="inlineStr">
        <is>
          <t>Instrument</t>
        </is>
      </c>
      <c r="C14" s="439" t="inlineStr">
        <is>
          <t>Subsidy</t>
        </is>
      </c>
      <c r="D14" s="439" t="inlineStr">
        <is>
          <t>Trade-in subsidy</t>
        </is>
      </c>
      <c r="E14" s="439" t="inlineStr">
        <is>
          <t>Transport</t>
        </is>
      </c>
      <c r="F14" s="439" t="inlineStr">
        <is>
          <t>Water transport; inland shipping; coastal shipping</t>
        </is>
      </c>
      <c r="G14" s="439" t="inlineStr">
        <is>
          <t>老旧营运船舶报废更新补贴</t>
        </is>
      </c>
      <c r="H14" s="439" t="inlineStr">
        <is>
          <t>Old operating ship scrapping and renewal subsidy</t>
        </is>
      </c>
      <c r="I14" s="439" t="inlineStr">
        <is>
          <t>Large-scale equipment renewal and consumer goods trade-in</t>
        </is>
      </c>
      <c r="J14" s="439" t="inlineStr">
        <is>
          <t>The Ministry of Transport and the National Development and Reform Commission, pursuant to the State Council Action Plan for Promoting Large-scale Equipment Renewal and Consumer Goods Trade-in (国发〔2024〕7号), issued implementation rules (交规划发〔2024〕95号) providing one-off lump-sum subsidies for scrapping eligible old operating ships (coastal transport ships ≥20 years, inland waterway transport ships ≥15 years) and building new ships by vessel type and fuel type. Subsidy standards: new LNG-powered ships approximately CNY 1,200-2,200/GT (depending on vessel type and route); new electric ships approximately CNY 1,800-3,500/GT; new methanol-powered ships approximately CNY 1,000-1,500/GT; new diesel-powered ships at one tier lower. For scrapping-only without newbuilding, a one-off scrapping subsidy of 50% of the corresponding newbuilding subsidy standard applies. The policy accelerates the phase-out of high-energy-consumption, high-emission old ships and advances the green and low-carbon transition of the shipping industry. Implementation period through 31 December 2028.</t>
        </is>
      </c>
      <c r="K14" s="439" t="inlineStr">
        <is>
          <t>Green economy; Climate change mitigation; Energy efficiency</t>
        </is>
      </c>
      <c r="L14" s="439" t="inlineStr">
        <is>
          <t>Direct</t>
        </is>
      </c>
      <c r="M14" s="439" t="inlineStr">
        <is>
          <t>Supply-side</t>
        </is>
      </c>
      <c r="N14" s="439" t="inlineStr">
        <is>
          <t>CHN</t>
        </is>
      </c>
      <c r="O14" s="439" t="inlineStr">
        <is>
          <t>national</t>
        </is>
      </c>
      <c r="P14" s="439" t="inlineStr">
        <is>
          <t>N/A</t>
        </is>
      </c>
      <c r="Q14" s="439" t="inlineStr">
        <is>
          <t>07/03/2024</t>
        </is>
      </c>
      <c r="R14" s="439" t="inlineStr">
        <is>
          <t>01/04/2024</t>
        </is>
      </c>
      <c r="S14" s="439" t="inlineStr">
        <is>
          <t>31/12/2028</t>
        </is>
      </c>
      <c r="T14" s="439" t="inlineStr">
        <is>
          <t>N/A</t>
        </is>
      </c>
      <c r="U14" s="439" t="inlineStr">
        <is>
          <t>No subsequent amendment documents specifically revising 交办水〔2024〕60号 were found.</t>
        </is>
      </c>
      <c r="V14" s="439">
        <f>IF(R14="","In force",IF(R14="N/A","In force",IF(TODAY()&lt;DATE(VALUE(RIGHT(R14,4)),VALUE(MID(R14,4,2)),VALUE(LEFT(R14,2))),"Scheduled",IF(S14="","In force",IF(S14="N/A","In force",IF(TODAY()&lt;DATE(VALUE(RIGHT(S14,4)),VALUE(MID(S14,4,2)),VALUE(LEFT(S14,2))),"In force","Ended"))))))</f>
        <v/>
      </c>
      <c r="W14" s="439" t="inlineStr">
        <is>
          <t>Ministry of Transport (responsible for ship scrapping and renewal eligibility verification and transport licensing); National Development and Reform Commission (responsible for investment planning and policy coordination); Ministry of Finance (responsible for subsidy fund management); provincial transport and finance authorities; China Classification Society (ship survey and scrapping confirmation)</t>
        </is>
      </c>
      <c r="X14" s="439" t="inlineStr">
        <is>
          <t>Water vessels</t>
        </is>
      </c>
      <c r="Y14" s="439" t="inlineStr">
        <is>
          <t>Existing</t>
        </is>
      </c>
      <c r="Z14" s="439" t="inlineStr">
        <is>
          <t>Eligible old operating ships: coastal transport ships ≥20 years; inland waterway transport ships ≥15 years. Ships must hold valid ship survey certificates and ship operating certificates and be registered in China. Ships must be scrapped at shipbreaking yards recognised by the transport authority. Newly built ships must be operating ships registered in China and may use LNG, electric, methanol or fuel-efficient diesel propulsion.</t>
        </is>
      </c>
      <c r="AA14" s="439" t="inlineStr">
        <is>
          <t>N/A</t>
        </is>
      </c>
      <c r="AB14" s="439" t="inlineStr">
        <is>
          <t>Coastal transport ships aged ≥20 years; inland waterway transport ships aged ≥15 years. Ships must be operating ships holding valid certificates. Retired ships must complete scrapping and obtain a scrapping certificate.</t>
        </is>
      </c>
      <c r="AC14" s="439" t="inlineStr">
        <is>
          <t>Firms</t>
        </is>
      </c>
      <c r="AD14" s="439" t="inlineStr">
        <is>
          <t>Shipping enterprises holding valid waterway transport operating permits (ship owners or operators), including state-owned and private shipping enterprises engaged in coastal and inland waterway passenger and cargo transport.</t>
        </is>
      </c>
      <c r="AE14" s="439" t="inlineStr">
        <is>
          <t>Disposal, collection or sorting (post-consumer); Purchase or use</t>
        </is>
      </c>
      <c r="AF14" s="439" t="inlineStr">
        <is>
          <t>Ship owners send eligible old operating ships to shipbreaking yards recognised by the transport authority for scrapping; after obtaining the ship scrapping certificate, they purchase newly built eligible operating ships and obtain ship survey certificates, then apply for subsidies with the local transport authority. For scrapping-only without newbuilding, a one-off scrapping subsidy is applied for directly after scrapping.</t>
        </is>
      </c>
      <c r="AG14" s="439" t="inlineStr">
        <is>
          <t>1200-3500</t>
        </is>
      </c>
      <c r="AH14" s="439" t="inlineStr">
        <is>
          <t>CNY/GT</t>
        </is>
      </c>
      <c r="AI14" s="439" t="inlineStr">
        <is>
          <t>Subsidy standards implemented under Ministry of Transport 交办水〔2024〕60号 implementation rules: new LNG-powered ships approximately CNY 1,200-2,200/GT (depending on vessel type and route); new electric ships approximately CNY 1,800-3,500/GT; new methanol-powered ships approximately CNY 1,000-1,500/GT; new diesel-powered ships at one tier lower. For scrapping-only without newbuilding, a one-off scrapping subsidy of 50% of the corresponding newbuilding subsidy standard. Source: 交规划发〔2024〕95号.</t>
        </is>
      </c>
      <c r="AJ14" s="439" t="inlineStr">
        <is>
          <t>Ship owners must submit old operating ship scrapping and renewal subsidy applications to the local transport authority, providing ship ownership certificates, ship survey certificates, waterway transport operating permits, ship scrapping certificates issued by shipbreaking yards (where scrapped), and new ship survey certificates (where renewed). Scrapped ships must be dismantled at shipbreaking yards recognised by the transport authority. Newly built ships must comply with national ship technical standards; clean energy ships receive priority support. Ship scrapping and renewal must pass authority inspection and acceptance upon completion.</t>
        </is>
      </c>
      <c r="AK14" s="439" t="inlineStr">
        <is>
          <t>N/A</t>
        </is>
      </c>
      <c r="AL14" s="439" t="inlineStr">
        <is>
          <t>Subsidy amount = new ship GT × subsidy standard corresponding to the vessel type and fuel type. For scrapping-only without newbuilding: subsidy amount = scrapped ship GT × corresponding newbuilding subsidy standard × 50%. Ship age is determined by the construction date on the ship survey certificate. Subsidy applications are reviewed by the local transport authority and disbursed after public notification.</t>
        </is>
      </c>
      <c r="AM14" s="439" t="inlineStr">
        <is>
          <t>N/A</t>
        </is>
      </c>
      <c r="AN14" s="439" t="inlineStr">
        <is>
          <t>N/A</t>
        </is>
      </c>
      <c r="AO14" s="439" t="inlineStr">
        <is>
          <t>N/A</t>
        </is>
      </c>
      <c r="AP14" s="439" t="inlineStr">
        <is>
          <t>N/A</t>
        </is>
      </c>
      <c r="AQ14" s="439" t="inlineStr">
        <is>
          <t>Determined by ship GT and fuel type: LNG-powered ships approximately CNY 1,200-2,200/GT; electric ships approximately CNY 1,800-3,500/GT; methanol-powered ships approximately CNY 1,000-1,500/GT. Scrapping-only without newbuilding at 50% of the above standards. No total per-ship subsidy cap is set; the ship subsidy cap depends on the ship's GT size.</t>
        </is>
      </c>
      <c r="AR14" s="439" t="inlineStr">
        <is>
          <t>N/A</t>
        </is>
      </c>
      <c r="AS14" s="439" t="inlineStr">
        <is>
          <t>The central government arranges subsidy funds and allocates them to provincial-level finance through transfer payments. Ship owners apply to the local transport authority; after review and acceptance, public notification without objection, and the finance authority disburses subsidy funds to the ship owner's enterprise account. Operates under project-based management of 'scrap first, subsidise later' or 'build first, subsidise later'.</t>
        </is>
      </c>
      <c r="AT14" s="439" t="inlineStr">
        <is>
          <t>Implemented from April 2024 through 31 December 2028. Subsidy applications must be submitted within the policy validity period; scrapping and newbuilding construction must be completed within prescribed time limits.</t>
        </is>
      </c>
      <c r="AU14" s="439" t="inlineStr">
        <is>
          <t>The transport authority is responsible for review and acceptance of ship scrapping and newbuilding. Submission of false materials or fraudulent obtaining of subsidy funds: recovery of disbursed subsidies and legal liability pursued. Shipbreaking yards must hold transport authority-recognised qualifications. Provincial transport and finance authorities are responsible for organising spot checks and supervision.</t>
        </is>
      </c>
      <c r="AV14" s="439" t="inlineStr">
        <is>
          <t>N/A</t>
        </is>
      </c>
      <c r="AW14" s="439" t="inlineStr">
        <is>
          <t>N/A</t>
        </is>
      </c>
      <c r="AX14" s="439" t="inlineStr">
        <is>
          <t>N/A</t>
        </is>
      </c>
      <c r="AY14" s="439" t="inlineStr">
        <is>
          <t>N/A</t>
        </is>
      </c>
      <c r="AZ14" s="439" t="inlineStr">
        <is>
          <t>N/A</t>
        </is>
      </c>
      <c r="BA14" s="439" t="inlineStr">
        <is>
          <t>N/A</t>
        </is>
      </c>
      <c r="BB14" s="439" t="inlineStr">
        <is>
          <t>N/A</t>
        </is>
      </c>
      <c r="BC14" s="439" t="inlineStr">
        <is>
          <t>N/A</t>
        </is>
      </c>
      <c r="BD14" s="439" t="inlineStr">
        <is>
          <t>N/A</t>
        </is>
      </c>
      <c r="BE14" s="439" t="inlineStr">
        <is>
          <t>N/A</t>
        </is>
      </c>
      <c r="BF14" s="439" t="inlineStr">
        <is>
          <t>N/A</t>
        </is>
      </c>
      <c r="BG14" s="439" t="inlineStr">
        <is>
          <t>N/A</t>
        </is>
      </c>
      <c r="BH14" s="439" t="inlineStr">
        <is>
          <t>H50</t>
        </is>
      </c>
      <c r="BI14" s="439" t="inlineStr">
        <is>
          <t>CO2</t>
        </is>
      </c>
      <c r="BJ14" s="439" t="inlineStr">
        <is>
          <t>Positive</t>
        </is>
      </c>
      <c r="BK14" s="439" t="inlineStr">
        <is>
          <t>Pollution control; Energy security; Technological innovation; Industrial development</t>
        </is>
      </c>
      <c r="BL14" s="439" t="inlineStr">
        <is>
          <t>Implementation Rules for the Transport Old Operating Ship Scrapping and Renewal Subsidy (交规划发〔2024〕95号); Action Plan for Promoting Large-scale Equipment Renewal and Consumer Goods Trade-in (国发〔2024〕7号)</t>
        </is>
      </c>
      <c r="BM14" s="439" t="inlineStr">
        <is>
          <t>https://xxgk.mot.gov.cn/2020/jigou/zhghs/202408/t20240802_4145816.html</t>
        </is>
      </c>
      <c r="BN14" s="439" t="inlineStr">
        <is>
          <t>https://www.gov.cn/zhengce/content/202403/content_6939136.htm; https://www.ndrc.gov.cn/xxgk/zcfb/tz/202404/t20240409_1364672.html</t>
        </is>
      </c>
    </row>
    <row r="15">
      <c r="A15" s="439" t="inlineStr">
        <is>
          <t>CHNSUBTISI02S000</t>
        </is>
      </c>
      <c r="B15" s="439" t="inlineStr">
        <is>
          <t>Instrument</t>
        </is>
      </c>
      <c r="C15" s="439" t="inlineStr">
        <is>
          <t>Subsidy</t>
        </is>
      </c>
      <c r="D15" s="439" t="inlineStr">
        <is>
          <t>Trade-in subsidy</t>
        </is>
      </c>
      <c r="E15" s="439" t="inlineStr">
        <is>
          <t>AFOLU</t>
        </is>
      </c>
      <c r="F15" s="439" t="inlineStr">
        <is>
          <t>Agricultural machinery</t>
        </is>
      </c>
      <c r="G15" s="439" t="inlineStr">
        <is>
          <t>农业机械报废更新补贴</t>
        </is>
      </c>
      <c r="H15" s="439" t="inlineStr">
        <is>
          <t>Agricultural machinery scrapping and renewal subsidy</t>
        </is>
      </c>
      <c r="I15" s="439" t="inlineStr">
        <is>
          <t>Large-scale equipment renewal and consumer goods trade-in</t>
        </is>
      </c>
      <c r="J15" s="439" t="inlineStr">
        <is>
          <t>The General Office of the Ministry of Agriculture and Rural Affairs and the General Office of the Ministry of Finance, pursuant to the State Council Action Plan for Promoting Large-scale Equipment Renewal and Consumer Goods Trade-in (国发〔2024〕7号), issued the Notice on Increasing Efforts to Continuously Implement the Agricultural Machinery Scrapping and Renewal Subsidy Policy (农办机〔2024〕4号), providing lump-sum subsidies to individuals and agricultural production and operation organisations engaged in agricultural production for scrapping old agricultural machinery and purchasing new agricultural machinery. The subsidy covers tractors, combine harvesters, seeders, rice transplanters, agricultural Beidou terminals, agricultural drones and other categories. The process follows 'scrap - deregister - renew - subsidise': old machinery must be deregistered with the agricultural machinery safety supervision authority and dismantled at qualified scrapping and recycling enterprises; newly purchased machinery must comply with national agricultural machinery product appraisal standards and be listed in the prescribed product catalogue. Scrapping subsidies and renewal subsidies may be received cumulatively. The subsidy is jointly funded by central and local finance, with central finance coordinated through agricultural machinery purchase and application subsidy funds. The policy aims to accelerate the elimination of high-energy-consumption, high-emission old agricultural machinery and promote agricultural mechanisation and machinery and equipment transformation and upgrading.</t>
        </is>
      </c>
      <c r="K15" s="439" t="inlineStr">
        <is>
          <t>Green economy; Energy efficiency; Industrial development</t>
        </is>
      </c>
      <c r="L15" s="439" t="inlineStr">
        <is>
          <t>Indirect</t>
        </is>
      </c>
      <c r="M15" s="439" t="inlineStr">
        <is>
          <t>demand-side</t>
        </is>
      </c>
      <c r="N15" s="439" t="inlineStr">
        <is>
          <t>CHN</t>
        </is>
      </c>
      <c r="O15" s="439" t="inlineStr">
        <is>
          <t>national</t>
        </is>
      </c>
      <c r="P15" s="439" t="inlineStr">
        <is>
          <t>N/A</t>
        </is>
      </c>
      <c r="Q15" s="439" t="inlineStr">
        <is>
          <t>07/03/2024</t>
        </is>
      </c>
      <c r="R15" s="439" t="inlineStr">
        <is>
          <t>01/04/2024</t>
        </is>
      </c>
      <c r="S15" s="439" t="inlineStr">
        <is>
          <t>N/A</t>
        </is>
      </c>
      <c r="T15" s="439" t="inlineStr">
        <is>
          <t>N/A</t>
        </is>
      </c>
      <c r="U15" s="439" t="inlineStr">
        <is>
          <t>No subsequent amendment documents specifically revising 农办机〔2024〕4号 were found. The notice is a long-term policy framework, and provinces formulate specific implementation plans accordingly.</t>
        </is>
      </c>
      <c r="V15" s="439">
        <f>IF(R15="","In force",IF(R15="N/A","In force",IF(TODAY()&lt;DATE(VALUE(RIGHT(R15,4)),VALUE(MID(R15,4,2)),VALUE(LEFT(R15,2))),"Scheduled",IF(S15="","In force",IF(S15="N/A","In force",IF(TODAY()&lt;DATE(VALUE(RIGHT(S15,4)),VALUE(MID(S15,4,2)),VALUE(LEFT(S15,2))),"In force","Ended"))))))</f>
        <v/>
      </c>
      <c r="W15" s="439" t="inlineStr">
        <is>
          <t>Ministry of Agriculture and Rural Affairs (responsible for agricultural machinery scrapping and renewal policy formulation and guiding implementation); Ministry of Finance (responsible for subsidy fund management); provincial agriculture and rural affairs and finance authorities; county-level agriculture and rural affairs (agricultural machinery) authorities; agricultural machinery safety supervision institutions; agricultural machinery scrapping and recycling enterprises</t>
        </is>
      </c>
      <c r="X15" s="439" t="inlineStr">
        <is>
          <t>Agricultural or forestry machinery and parts</t>
        </is>
      </c>
      <c r="Y15" s="439" t="inlineStr">
        <is>
          <t>Existing</t>
        </is>
      </c>
      <c r="Z15" s="439" t="inlineStr">
        <is>
          <t>In-use old agricultural machinery meeting scrapping conditions, mainly including tractors, combine harvesters, seeders, rice transplanters, motorised sprayers/dusters, agricultural Beidou terminals, agricultural drones and others. Machinery must have been registered with the county-level agricultural machinery safety supervision authority and have reached the scrapping age limit, or have failed safety technical inspection despite not having reached the scrapping age limit. Scrapped machinery must be dismantled and destroyed at scrapping and recycling enterprises recognised by the agriculture and rural affairs authority. Newly purchased machinery must comply with national standards and have passed agricultural machinery product appraisal.</t>
        </is>
      </c>
      <c r="AA15" s="439" t="inlineStr">
        <is>
          <t>N/A</t>
        </is>
      </c>
      <c r="AB15" s="439" t="inlineStr">
        <is>
          <t>Tractors: large ≥15 years, small and medium ≥10 years; combine harvesters ≥12 years; seeders and rice transplanters ≥10 years; other machinery per scrapping technical conditions specified by the Ministry of Agriculture and Rural Affairs. Machinery that has not reached the scrapping age limit but has failed inspection or is severely damaged beyond repair may also be scrapped early.</t>
        </is>
      </c>
      <c r="AC15" s="439" t="inlineStr">
        <is>
          <t>Individuals; Firms</t>
        </is>
      </c>
      <c r="AD15" s="439" t="inlineStr">
        <is>
          <t>Individuals (farming households) engaged in agricultural production and agricultural production and operation organisations (including rural collective economic organisations, farmers' specialised cooperatives, agricultural enterprises and other organisations engaged in agricultural production and operation). Subsidy applicants must be the legal owners of the scrapped machinery, and newly purchased machinery must be used by the applicant themselves or their organisation.</t>
        </is>
      </c>
      <c r="AE15" s="439" t="inlineStr">
        <is>
          <t>Disposal, collection or sorting (post-consumer); Purchase or use</t>
        </is>
      </c>
      <c r="AF15" s="439" t="inlineStr">
        <is>
          <t>Machinery owners deliver old agricultural machinery to scrapping and recycling enterprises recognised by the agriculture and rural affairs authority for dismantling and destruction; they complete deregistration with the agricultural machinery safety supervision authority; with the Agricultural Machinery Scrapping and Recycling Certificate and deregistration certificate, they apply for scrapping subsidies. After purchasing new agricultural machinery that complies with national product appraisal standards, they may additionally apply for renewal (purchase) subsidies on a cumulative basis.</t>
        </is>
      </c>
      <c r="AG15" s="439" t="inlineStr">
        <is>
          <t>N/A</t>
        </is>
      </c>
      <c r="AH15" s="439" t="inlineStr">
        <is>
          <t>N/A</t>
        </is>
      </c>
      <c r="AI15" s="439" t="inlineStr">
        <is>
          <t>Agricultural machinery scrapping and renewal subsidies are coordinated through central fiscal agricultural machinery purchase and application subsidy funds, with provinces determining specific subsidy standards by category based on local conditions within the national guidance framework. Central fiscal scrapping subsidies are lump-sum: e.g., tractor scrapping subsidy approximately CNY 3,000-15,000/unit (depending on model and power), combine harvester approximately CNY 5,000-20,000/unit, rice transplanter approximately CNY 2,000-8,000/unit. Specific subsidy standards are published by each province. Renewal subsidies follow the agricultural machinery purchase and application subsidy policy. Source: 农办机〔2024〕4号; provincial agricultural machinery scrapping and renewal implementation plans.</t>
        </is>
      </c>
      <c r="AJ15" s="439" t="inlineStr">
        <is>
          <t>The 'scrap - deregister - renew - subsidise' process applies. Old agricultural machinery must be dismantled and destroyed at scrapping and recycling enterprises recognised by the agriculture and rural affairs authority and deregistered with the county-level agricultural machinery safety supervision authority. Newly purchased machinery must comply with national standards (GB 16151, GB/T 5667 etc.) and be listed in the product catalogue. Subsidy applications must be submitted to the county-level agriculture and rural affairs (agricultural machinery) authority, providing the old machinery recycling certificate, deregistration certificate, new machinery purchase invoice and ID card/business licence. Scrapping subsidies and renewal subsidies may be received cumulatively.</t>
        </is>
      </c>
      <c r="AK15" s="439" t="inlineStr">
        <is>
          <t>N/A</t>
        </is>
      </c>
      <c r="AL15" s="439" t="inlineStr">
        <is>
          <t>Scrapping subsidy: calculated according to the provincial lump-sum standard corresponding to the scrapped machinery's category, model and power. Renewal subsidy: calculated according to the subsidy rate or lump-sum amount corresponding to the new machinery's purchase price under the agricultural machinery purchase and application subsidy policy. Subsidies are reviewed, publicly notified and disbursed by county-level agriculture and rural affairs and finance authorities.</t>
        </is>
      </c>
      <c r="AM15" s="439" t="inlineStr">
        <is>
          <t>N/A</t>
        </is>
      </c>
      <c r="AN15" s="439" t="inlineStr">
        <is>
          <t>N/A</t>
        </is>
      </c>
      <c r="AO15" s="439" t="inlineStr">
        <is>
          <t>N/A</t>
        </is>
      </c>
      <c r="AP15" s="439" t="inlineStr">
        <is>
          <t>N/A</t>
        </is>
      </c>
      <c r="AQ15" s="439" t="inlineStr">
        <is>
          <t>Scrapping subsidies are lump-sum by machinery category and power (e.g., tractors approximately CNY 3,000-15,000/unit, combine harvesters approximately CNY 5,000-20,000/unit). Renewal subsidies follow the agricultural machinery purchase and application subsidy policy (generally 15%-30% of purchase price, per-unit ceiling CNY 50,000-600,000 depending on type). Scrapping and renewal subsidies may be received cumulatively, but the same machinery may not receive scrapping subsidies more than once.</t>
        </is>
      </c>
      <c r="AR15" s="439" t="inlineStr">
        <is>
          <t>N/A</t>
        </is>
      </c>
      <c r="AS15" s="439" t="inlineStr">
        <is>
          <t>Central finance coordinates scrapping and renewal subsidy funds through the agricultural machinery purchase and application subsidy funding channel, allocated to provincial-level finance. Provincial finance disaggregates to county level. Farming households apply to county-level agriculture and rural affairs (agricultural machinery) authorities; after review and acceptance (old machinery dismantling confirmation, new machinery verification), village- or county-level public notification without objection, the finance authority disburses subsidy funds to the applicant's account via 'one-card' or bank transfer.</t>
        </is>
      </c>
      <c r="AT15" s="439" t="inlineStr">
        <is>
          <t>Continuously implemented as a long-term policy from 2024. 农办机〔2024〕4号 does not specify a termination date and requires 'continuous implementation'. Provinces formulate annual implementation plans based on central annual funding arrangements and local conditions.</t>
        </is>
      </c>
      <c r="AU15" s="439" t="inlineStr">
        <is>
          <t>County-level agriculture and rural affairs (agricultural machinery) authorities are responsible for verifying old machinery dismantling and destruction and new machinery purchase; agricultural machinery safety supervision authorities are responsible for deregistration. Fraudulent scrapping, duplicate subsidy applications, resale of scrapped agricultural machinery or fraudulent obtaining of subsidy funds: recovery of subsidy funds and legal liability pursued. Scrapping and recycling enterprises in violation have their recognised qualification revoked. Provincial agriculture and rural affairs and finance authorities organise spot checks.</t>
        </is>
      </c>
      <c r="AV15" s="439" t="inlineStr">
        <is>
          <t>N/A</t>
        </is>
      </c>
      <c r="AW15" s="439" t="inlineStr">
        <is>
          <t>N/A</t>
        </is>
      </c>
      <c r="AX15" s="439" t="inlineStr">
        <is>
          <t>N/A</t>
        </is>
      </c>
      <c r="AY15" s="439" t="inlineStr">
        <is>
          <t>N/A</t>
        </is>
      </c>
      <c r="AZ15" s="439" t="inlineStr">
        <is>
          <t>N/A</t>
        </is>
      </c>
      <c r="BA15" s="439" t="inlineStr">
        <is>
          <t>N/A</t>
        </is>
      </c>
      <c r="BB15" s="439" t="inlineStr">
        <is>
          <t>N/A</t>
        </is>
      </c>
      <c r="BC15" s="439" t="inlineStr">
        <is>
          <t>N/A</t>
        </is>
      </c>
      <c r="BD15" s="439" t="inlineStr">
        <is>
          <t>N/A</t>
        </is>
      </c>
      <c r="BE15" s="439" t="inlineStr">
        <is>
          <t>N/A</t>
        </is>
      </c>
      <c r="BF15" s="439" t="inlineStr">
        <is>
          <t>N/A</t>
        </is>
      </c>
      <c r="BG15" s="439" t="inlineStr">
        <is>
          <t>N/A</t>
        </is>
      </c>
      <c r="BH15" s="439" t="inlineStr">
        <is>
          <t>A01</t>
        </is>
      </c>
      <c r="BI15" s="439" t="inlineStr">
        <is>
          <t>CO2</t>
        </is>
      </c>
      <c r="BJ15" s="439" t="inlineStr">
        <is>
          <t>Positive</t>
        </is>
      </c>
      <c r="BK15" s="439" t="inlineStr">
        <is>
          <t>Pollution control; Energy security; Technological innovation; Industrial development</t>
        </is>
      </c>
      <c r="BL15" s="439" t="inlineStr">
        <is>
          <t>Notice on Increasing Efforts to Continuously Implement the Agricultural Machinery Scrapping and Renewal Subsidy Policy (农办机〔2024〕4号); Action Plan for Promoting Large-scale Equipment Renewal and Consumer Goods Trade-in (国发〔2024〕7号)</t>
        </is>
      </c>
      <c r="BM15" s="439" t="inlineStr">
        <is>
          <t>https://www.moa.gov.cn/govpublic/NYJXHGLS/202406/t20240628_6458021.htm</t>
        </is>
      </c>
      <c r="BN15" s="439" t="inlineStr">
        <is>
          <t>https://www.gov.cn/zhengce/content/202403/content_6939136.htm; https://www.ndrc.gov.cn/xxgk/zcfb/tz/202404/t20240409_1364672.html</t>
        </is>
      </c>
    </row>
    <row r="16">
      <c r="A16" s="439" t="inlineStr">
        <is>
          <t>CHNSUBTISI03S000</t>
        </is>
      </c>
      <c r="B16" s="439" t="inlineStr">
        <is>
          <t>Instrument</t>
        </is>
      </c>
      <c r="C16" s="439" t="inlineStr">
        <is>
          <t>Subsidy</t>
        </is>
      </c>
      <c r="D16" s="439" t="inlineStr">
        <is>
          <t>Trade-in subsidy</t>
        </is>
      </c>
      <c r="E16" s="439" t="inlineStr">
        <is>
          <t>Buildings</t>
        </is>
      </c>
      <c r="F16" s="439" t="inlineStr">
        <is>
          <t>Household appliances; residential electricity consumption</t>
        </is>
      </c>
      <c r="G16" s="439" t="inlineStr">
        <is>
          <t>家电以旧换新补贴</t>
        </is>
      </c>
      <c r="H16" s="439" t="inlineStr">
        <is>
          <t>Home appliances trade-in subsidy</t>
        </is>
      </c>
      <c r="I16" s="439" t="inlineStr">
        <is>
          <t>Large-scale equipment renewal and consumer goods trade-in</t>
        </is>
      </c>
      <c r="J16" s="439" t="inlineStr">
        <is>
          <t>Pursuant to the State Council Action Plan for Promoting Large-scale Equipment Renewal and Consumer Goods Trade-in (国发〔2024〕7号), the Ministry of Commerce and three other departments jointly issued the Notice on Further Improving Home Appliances Trade-in Work (商办流通函〔2024〕397号), providing consumers with an instant point-of-sale discount at a set percentage of the transaction price when they trade in old home appliances and purchase new ones meeting energy efficiency grade requirements. Covered appliance categories include air conditioners, refrigerators (including freezers), washing machines (including dryers), televisions, water heaters (including gas water heaters and solar water heaters), range hoods, gas stoves, computers, water purifiers and other major household appliances. The subsidy rate is generally 10%-20% of the new appliance's sales price, with a maximum subsidy of approximately CNY 500-2,000 per unit (depending on category and energy efficiency grade). Grade-1 energy efficiency appliances receive a higher subsidy rate. Subsidy funds are jointly borne by central and local finance. The policy accelerates the elimination of high-energy-consumption old home appliances and drives energy efficiency improvements in residential household energy equipment.</t>
        </is>
      </c>
      <c r="K16" s="439" t="inlineStr">
        <is>
          <t>Green economy; Energy efficiency</t>
        </is>
      </c>
      <c r="L16" s="439" t="inlineStr">
        <is>
          <t>Indirect</t>
        </is>
      </c>
      <c r="M16" s="439" t="inlineStr">
        <is>
          <t>demand-side</t>
        </is>
      </c>
      <c r="N16" s="439" t="inlineStr">
        <is>
          <t>CHN</t>
        </is>
      </c>
      <c r="O16" s="439" t="inlineStr">
        <is>
          <t>national</t>
        </is>
      </c>
      <c r="P16" s="439" t="inlineStr">
        <is>
          <t>N/A</t>
        </is>
      </c>
      <c r="Q16" s="439" t="inlineStr">
        <is>
          <t>07/03/2024</t>
        </is>
      </c>
      <c r="R16" s="439" t="inlineStr">
        <is>
          <t>01/04/2024</t>
        </is>
      </c>
      <c r="S16" s="439" t="inlineStr">
        <is>
          <t>N/A</t>
        </is>
      </c>
      <c r="T16" s="439" t="inlineStr">
        <is>
          <t>N/A</t>
        </is>
      </c>
      <c r="U16" s="439" t="inlineStr">
        <is>
          <t>No subsequent amendment documents specifically revising 商消费发〔2024〕18号 were found. The Ministry of Commerce and other departments subsequently issued multiple rounds of implementation rules and category expansion notices, and each province has issued specific implementation plans.</t>
        </is>
      </c>
      <c r="V16" s="439">
        <f>IF(R16="","In force",IF(R16="N/A","In force",IF(TODAY()&lt;DATE(VALUE(RIGHT(R16,4)),VALUE(MID(R16,4,2)),VALUE(LEFT(R16,2))),"Scheduled",IF(S16="","In force",IF(S16="N/A","In force",IF(TODAY()&lt;DATE(VALUE(RIGHT(S16,4)),VALUE(MID(S16,4,2)),VALUE(LEFT(S16,2))),"In force","Ended"))))))</f>
        <v/>
      </c>
      <c r="W16" s="439" t="inlineStr">
        <is>
          <t>Ministry of Commerce (responsible for home appliances trade-in policy coordination and organising implementation); Ministry of Finance (responsible for subsidy fund management); National Development and Reform Commission; Ministry of Industry and Information Technology; State Administration for Market Regulation; provincial commerce and finance authorities; participating home appliance sales enterprises and recycling enterprises</t>
        </is>
      </c>
      <c r="X16" s="439" t="inlineStr">
        <is>
          <t>Household appliances and parts</t>
        </is>
      </c>
      <c r="Y16" s="439" t="inlineStr">
        <is>
          <t>Existing</t>
        </is>
      </c>
      <c r="Z16" s="439" t="inlineStr">
        <is>
          <t>Nine major categories of eligible household appliances: air conditioners (including central air conditioning), refrigerators (including freezers), washing machines (including dryers), televisions, water heaters (including gas water heaters, electric water heaters and solar water heaters), range hoods, gas stoves, computers (including desktops and laptops), and water purifiers. Provinces may add additional categories according to local conditions. Newly purchased appliances must meet Grade 2 or above energy efficiency (water efficiency) standards, with Grade-1 energy efficiency products enjoying a higher subsidy rate. Old appliances must be products owned and in use by the consumer.</t>
        </is>
      </c>
      <c r="AA16" s="439" t="inlineStr">
        <is>
          <t>N/A</t>
        </is>
      </c>
      <c r="AB16" s="439" t="inlineStr">
        <is>
          <t>No strict age requirement for old appliances, but they must be products in use by the consumer's household and must be collected door-to-door by recycling enterprises or delivered by the consumer to designated collection points. Newly purchased appliances must meet Grade 2 or above energy efficiency (water efficiency) standards and must be products sold through formal channels within China.</t>
        </is>
      </c>
      <c r="AC16" s="439" t="inlineStr">
        <is>
          <t>Households</t>
        </is>
      </c>
      <c r="AD16" s="439" t="inlineStr">
        <is>
          <t>Individual consumers in residential households within China. Consumers must trade in old appliances and purchase new ones through designated sales channels (participating online and offline home appliance sales enterprises). Each consumer may receive the subsidy once per appliance category.</t>
        </is>
      </c>
      <c r="AE16" s="439" t="inlineStr">
        <is>
          <t>Disposal, collection or sorting (post-consumer); Purchase or use</t>
        </is>
      </c>
      <c r="AF16" s="439" t="inlineStr">
        <is>
          <t>Consumers trade in their existing in-use old home appliances to participating home appliance recycling or sales enterprises (typically door-to-door collection or in-store trade-in) and simultaneously (or subsequently) purchase new appliances meeting energy efficiency requirements from participating sales enterprises. The subsidy is deducted directly at the point of payment as an instant discount off the new appliance purchase price. Old appliances are subjected to environmentally sound dismantling and resource recovery by recycling enterprises in accordance with national waste electrical and electronic equipment treatment regulations.</t>
        </is>
      </c>
      <c r="AG16" s="439" t="inlineStr">
        <is>
          <t>10-20</t>
        </is>
      </c>
      <c r="AH16" s="439" t="inlineStr">
        <is>
          <t>% of new appliance sales price</t>
        </is>
      </c>
      <c r="AI16" s="439" t="inlineStr">
        <is>
          <t>The subsidy rate is generally 10%-20% of the new appliance's sales price, with specific standards: Grade-1 energy efficiency products 15%-20%; Grade-2 energy efficiency products 10%-15%. The maximum subsidy per unit varies by category, generally CNY 500-2,000. Central and local finance share the cost by ratio (eastern regions: central 50%/local 50%; central and western regions: central 60%/local 40%; specially disadvantaged regions: central 70%/local 30%). Source: 商办流通函〔2024〕397号; Ministry of Commerce and Ministry of Finance related implementation rules.</t>
        </is>
      </c>
      <c r="AJ16" s="439" t="inlineStr">
        <is>
          <t>Consumers must purchase new appliances at participating sales enterprises (online or offline) while simultaneously trading in old appliances. Newly purchased appliances must meet Grade 2 or above energy efficiency (water efficiency) standards and be listed in the policy-prescribed product catalogue. Consumers must complete real-name authentication through designated channels (e.g., UnionPay APP, WeChat mini-programme or in-store POS) and obtain subsidy eligibility. The subsidy is applied as an instant discount at the point of payment and must not be disbursed in cash. Merchants must verify consumer identity, old appliance information and the authenticity of the sale.</t>
        </is>
      </c>
      <c r="AK16" s="439" t="inlineStr">
        <is>
          <t>N/A</t>
        </is>
      </c>
      <c r="AL16" s="439" t="inlineStr">
        <is>
          <t>Subsidy amount = new appliance actual transaction price (excluding tax) × subsidy rate corresponding to the energy efficiency grade, and must not exceed the category per-unit maximum subsidy ceiling. Consumer's actual payment amount = transaction price - subsidy amount. Subsidy funds are advanced by sales enterprises and subsequently claimed for settlement from local commerce and finance authorities.</t>
        </is>
      </c>
      <c r="AM16" s="439" t="inlineStr">
        <is>
          <t>N/A</t>
        </is>
      </c>
      <c r="AN16" s="439" t="inlineStr">
        <is>
          <t>N/A</t>
        </is>
      </c>
      <c r="AO16" s="439" t="inlineStr">
        <is>
          <t>N/A</t>
        </is>
      </c>
      <c r="AP16" s="439" t="inlineStr">
        <is>
          <t>N/A</t>
        </is>
      </c>
      <c r="AQ16" s="439" t="inlineStr">
        <is>
          <t>Subsidy rate is 10%-20% of the sales price. Per-unit maximum subsidy is CNY 500-2,000 (depending on category and energy efficiency grade). Each consumer may receive the subsidy once per appliance category. Per-category and total-category subsidy ceilings for participating enterprises are controlled by local commerce authorities according to annual budgets.</t>
        </is>
      </c>
      <c r="AR16" s="439" t="inlineStr">
        <is>
          <t>N/A</t>
        </is>
      </c>
      <c r="AS16" s="439" t="inlineStr">
        <is>
          <t>Central and local finance share subsidy funds by ratio. Consumers receive the subsidy through an instant discount at the point of purchase. Participating home appliance sales enterprises advance the subsidy amounts and periodically submit consumer real-name information, old appliance recycling certificates, sales invoices and other materials to local commerce and finance authorities for claim settlement. After review, local commerce and finance authorities disburse subsidy funds to the enterprise account. Old appliances are subject to environmentally sound dismantling by designated recycling enterprises.</t>
        </is>
      </c>
      <c r="AT16" s="439" t="inlineStr">
        <is>
          <t>Implemented from April 2024 with no prescribed termination date. Central finance allocates subsidy funding by year and batch. Each province determines specific implementation cycles and batches based on local consumer market and fiscal conditions.</t>
        </is>
      </c>
      <c r="AU16" s="439" t="inlineStr">
        <is>
          <t>Local commerce and finance authorities are responsible for reviewing subsidy claim materials submitted by sales enterprises. Market regulation authorities are responsible for supervising product quality and energy efficiency label authenticity. Enterprises and consumers engaging in false sales, false energy efficiency labelling, forged old appliance recycling records or fraudulent obtaining of subsidy funds: recovery of disbursed subsidies, cancellation of participation eligibility and legal liability pursued. Information disclosure and complaint and reporting mechanisms are established.</t>
        </is>
      </c>
      <c r="AV16" s="439" t="inlineStr">
        <is>
          <t>N/A</t>
        </is>
      </c>
      <c r="AW16" s="439" t="inlineStr">
        <is>
          <t>N/A</t>
        </is>
      </c>
      <c r="AX16" s="439" t="inlineStr">
        <is>
          <t>N/A</t>
        </is>
      </c>
      <c r="AY16" s="439" t="inlineStr">
        <is>
          <t>N/A</t>
        </is>
      </c>
      <c r="AZ16" s="439" t="inlineStr">
        <is>
          <t>N/A</t>
        </is>
      </c>
      <c r="BA16" s="439" t="inlineStr">
        <is>
          <t>N/A</t>
        </is>
      </c>
      <c r="BB16" s="439" t="inlineStr">
        <is>
          <t>N/A</t>
        </is>
      </c>
      <c r="BC16" s="439" t="inlineStr">
        <is>
          <t>N/A</t>
        </is>
      </c>
      <c r="BD16" s="439" t="inlineStr">
        <is>
          <t>N/A</t>
        </is>
      </c>
      <c r="BE16" s="439" t="inlineStr">
        <is>
          <t>N/A</t>
        </is>
      </c>
      <c r="BF16" s="439" t="inlineStr">
        <is>
          <t>N/A</t>
        </is>
      </c>
      <c r="BG16" s="439" t="inlineStr">
        <is>
          <t>N/A</t>
        </is>
      </c>
      <c r="BH16" s="439" t="inlineStr">
        <is>
          <t>G47</t>
        </is>
      </c>
      <c r="BI16" s="439" t="inlineStr">
        <is>
          <t>CO2</t>
        </is>
      </c>
      <c r="BJ16" s="439" t="inlineStr">
        <is>
          <t>Positive</t>
        </is>
      </c>
      <c r="BK16" s="439" t="inlineStr">
        <is>
          <t>Pollution control; Energy security; Industrial development</t>
        </is>
      </c>
      <c r="BL16" s="439" t="inlineStr">
        <is>
          <t>Notice on Further Improving Home Appliances Trade-in Work (商办流通函〔2024〕397号); Action Plan for Promoting Large-scale Equipment Renewal and Consumer Goods Trade-in (国发〔2024〕7号)</t>
        </is>
      </c>
      <c r="BM16" s="439" t="inlineStr">
        <is>
          <t>https://www.mofcom.gov.cn/zfxxgk/gkml/art/2024/art_885a89aad7824edfac09fa47c2145759.html</t>
        </is>
      </c>
      <c r="BN16" s="439" t="inlineStr">
        <is>
          <t>https://www.gov.cn/zhengce/content/202403/content_6939136.htm</t>
        </is>
      </c>
    </row>
    <row r="17">
      <c r="A17" s="439" t="inlineStr">
        <is>
          <t>CHNSUBCLGI01S000</t>
        </is>
      </c>
      <c r="B17" s="439" t="inlineStr">
        <is>
          <t>Instrument</t>
        </is>
      </c>
      <c r="C17" s="439" t="inlineStr">
        <is>
          <t>Subsidy</t>
        </is>
      </c>
      <c r="D17" s="439" t="inlineStr">
        <is>
          <t>Concessional loans, loan guarantees and credit support</t>
        </is>
      </c>
      <c r="E17" s="439" t="inlineStr">
        <is>
          <t>Cross-sectoral</t>
        </is>
      </c>
      <c r="F17" s="439" t="inlineStr">
        <is>
          <t>Green finance; green credit; green bonds</t>
        </is>
      </c>
      <c r="G17" s="439" t="inlineStr">
        <is>
          <t>中期借贷便利（MLF）绿色担保品范围扩容</t>
        </is>
      </c>
      <c r="H17" s="439" t="inlineStr">
        <is>
          <t>MLF green collateral eligibility expansion</t>
        </is>
      </c>
      <c r="I17" s="439" t="inlineStr">
        <is>
          <t>N/A</t>
        </is>
      </c>
      <c r="J17" s="439" t="inlineStr">
        <is>
          <t>The People's Bank of China expanded the collateral accepted for medium-term lending facility (MLF) operations to include AA-or-above green financial bonds and high-quality green loans, alongside small/micro, agriculture-related and selected corporate credit bonds. The green collateral treatment improves the liquidity and central-bank refinancing value of eligible green finance assets.</t>
        </is>
      </c>
      <c r="K17" s="439" t="inlineStr">
        <is>
          <t>Green economy</t>
        </is>
      </c>
      <c r="L17" s="439" t="inlineStr">
        <is>
          <t>Indirect</t>
        </is>
      </c>
      <c r="M17" s="439" t="inlineStr">
        <is>
          <t>environment</t>
        </is>
      </c>
      <c r="N17" s="439" t="inlineStr">
        <is>
          <t>CHN</t>
        </is>
      </c>
      <c r="O17" s="439" t="inlineStr">
        <is>
          <t>national</t>
        </is>
      </c>
      <c r="P17" s="439" t="inlineStr">
        <is>
          <t>N/A</t>
        </is>
      </c>
      <c r="Q17" s="439" t="inlineStr">
        <is>
          <t>01/06/2018</t>
        </is>
      </c>
      <c r="R17" s="439" t="inlineStr">
        <is>
          <t>01/06/2018</t>
        </is>
      </c>
      <c r="S17" s="439" t="inlineStr">
        <is>
          <t>N/A</t>
        </is>
      </c>
      <c r="T17" s="439" t="inlineStr">
        <is>
          <t>01/06/2018</t>
        </is>
      </c>
      <c r="U17" s="439" t="inlineStr">
        <is>
          <t>The PBOC notice announced the expansion of MLF collateral eligibility; no later source-specific revision for this green-collateral expansion was identified in this fill.</t>
        </is>
      </c>
      <c r="V17" s="439">
        <f>IF(R17="","In force",IF(R17="N/A","In force",IF(TODAY()&lt;DATE(VALUE(RIGHT(R17,4)),VALUE(MID(R17,4,2)),VALUE(LEFT(R17,2))),"Scheduled",IF(S17="","In force",IF(S17="N/A","In force",IF(TODAY()&lt;DATE(VALUE(RIGHT(S17,4)),VALUE(MID(S17,4,2)),VALUE(LEFT(S17,2))),"In force","Ended"))))))</f>
        <v/>
      </c>
      <c r="W17" s="439" t="inlineStr">
        <is>
          <t>People's Bank of China</t>
        </is>
      </c>
      <c r="X17" s="439" t="inlineStr">
        <is>
          <t>Green financial bonds; Green loans</t>
        </is>
      </c>
      <c r="Y17" s="439" t="inlineStr">
        <is>
          <t>Existing</t>
        </is>
      </c>
      <c r="Z17" s="439" t="inlineStr">
        <is>
          <t>Eligible collateral in PBOC MLF operations: green financial bonds rated AA or above and high-quality green loans.</t>
        </is>
      </c>
      <c r="AA17" s="439" t="inlineStr">
        <is>
          <t>N/A</t>
        </is>
      </c>
      <c r="AB17" s="439" t="inlineStr">
        <is>
          <t>Green financial bonds must be rated no lower than AA; green loans must be high-quality.</t>
        </is>
      </c>
      <c r="AC17" s="439" t="inlineStr">
        <is>
          <t>Firms</t>
        </is>
      </c>
      <c r="AD17" s="439" t="inlineStr">
        <is>
          <t>Financial institutions participating in MLF operations, especially commercial banks holding or originating eligible green finance assets.</t>
        </is>
      </c>
      <c r="AE17" s="439" t="inlineStr">
        <is>
          <t>Collateral acceptance and credit support</t>
        </is>
      </c>
      <c r="AF17" s="439" t="inlineStr">
        <is>
          <t>Acceptance of green financial bonds and green loans as eligible collateral for central-bank medium-term lending facility operations.</t>
        </is>
      </c>
      <c r="AG17" s="439" t="inlineStr">
        <is>
          <t>N/A</t>
        </is>
      </c>
      <c r="AH17" s="439" t="inlineStr">
        <is>
          <t>N/A</t>
        </is>
      </c>
      <c r="AI17" s="439" t="inlineStr">
        <is>
          <t>The notice changes collateral eligibility rather than setting a per-unit payment rate or emissions intensity.</t>
        </is>
      </c>
      <c r="AJ17" s="439" t="inlineStr">
        <is>
          <t>Eligible green collateral newly includes AA-or-above green financial bonds and high-quality green loans.</t>
        </is>
      </c>
      <c r="AK17" s="439" t="inlineStr">
        <is>
          <t>N/A</t>
        </is>
      </c>
      <c r="AL17" s="439" t="inlineStr">
        <is>
          <t>N/A</t>
        </is>
      </c>
      <c r="AM17" s="439" t="inlineStr">
        <is>
          <t>N/A</t>
        </is>
      </c>
      <c r="AN17" s="439" t="inlineStr">
        <is>
          <t>N/A</t>
        </is>
      </c>
      <c r="AO17" s="439" t="inlineStr">
        <is>
          <t>N/A</t>
        </is>
      </c>
      <c r="AP17" s="439" t="inlineStr">
        <is>
          <t>N/A</t>
        </is>
      </c>
      <c r="AQ17" s="439" t="inlineStr">
        <is>
          <t>N/A</t>
        </is>
      </c>
      <c r="AR17" s="439" t="inlineStr">
        <is>
          <t>N/A</t>
        </is>
      </c>
      <c r="AS17" s="439" t="inlineStr">
        <is>
          <t>Collateral eligibility in PBOC MLF operations; support is accessed through eligible financial institutions' MLF borrowing and pledged collateral.</t>
        </is>
      </c>
      <c r="AT17" s="439" t="inlineStr">
        <is>
          <t>N/A</t>
        </is>
      </c>
      <c r="AU17" s="439" t="inlineStr">
        <is>
          <t>PBOC operational eligibility and collateral acceptance controls.</t>
        </is>
      </c>
      <c r="AV17" s="439" t="inlineStr">
        <is>
          <t>N/A</t>
        </is>
      </c>
      <c r="AW17" s="439" t="inlineStr">
        <is>
          <t>N/A</t>
        </is>
      </c>
      <c r="AX17" s="439" t="inlineStr">
        <is>
          <t>N/A</t>
        </is>
      </c>
      <c r="AY17" s="439" t="inlineStr">
        <is>
          <t>N/A</t>
        </is>
      </c>
      <c r="AZ17" s="439" t="inlineStr">
        <is>
          <t>N/A</t>
        </is>
      </c>
      <c r="BA17" s="439" t="inlineStr">
        <is>
          <t>N/A</t>
        </is>
      </c>
      <c r="BB17" s="439" t="inlineStr">
        <is>
          <t>N/A</t>
        </is>
      </c>
      <c r="BC17" s="439" t="inlineStr">
        <is>
          <t>N/A</t>
        </is>
      </c>
      <c r="BD17" s="439" t="inlineStr">
        <is>
          <t>N/A</t>
        </is>
      </c>
      <c r="BE17" s="439" t="inlineStr">
        <is>
          <t>N/A</t>
        </is>
      </c>
      <c r="BF17" s="439" t="inlineStr">
        <is>
          <t>N/A</t>
        </is>
      </c>
      <c r="BG17" s="439" t="inlineStr">
        <is>
          <t>N/A</t>
        </is>
      </c>
      <c r="BH17" s="439" t="inlineStr">
        <is>
          <t>K64</t>
        </is>
      </c>
      <c r="BI17" s="439" t="inlineStr">
        <is>
          <t>CO2</t>
        </is>
      </c>
      <c r="BJ17" s="439" t="inlineStr">
        <is>
          <t>Positive</t>
        </is>
      </c>
      <c r="BK17" s="439" t="inlineStr">
        <is>
          <t>Energy security; Industrial development</t>
        </is>
      </c>
      <c r="BL17" s="439" t="inlineStr">
        <is>
          <t>Decision of the People's Bank of China on Appropriately Expanding the Scope of Collateral for Medium-Term Lending Facility (MLF) Operations</t>
        </is>
      </c>
      <c r="BM17" s="439" t="inlineStr">
        <is>
          <t>https://www.pbc.gov.cn/zhengcehuobisi/125207/125213/125437/125446/125873/3d10b70283e3479bb6b4b55a38a48399/index.html</t>
        </is>
      </c>
      <c r="BN17" s="439" t="inlineStr">
        <is>
          <t>N/A</t>
        </is>
      </c>
    </row>
    <row r="18">
      <c r="A18" s="439" t="inlineStr">
        <is>
          <t>CHNSUBCLGI02S000</t>
        </is>
      </c>
      <c r="B18" s="439" t="inlineStr">
        <is>
          <t>Instrument</t>
        </is>
      </c>
      <c r="C18" s="439" t="inlineStr">
        <is>
          <t>Subsidy</t>
        </is>
      </c>
      <c r="D18" s="439" t="inlineStr">
        <is>
          <t>Concessional loans, loan guarantees and credit support</t>
        </is>
      </c>
      <c r="E18" s="439" t="inlineStr">
        <is>
          <t>Cross-sectoral</t>
        </is>
      </c>
      <c r="F18" s="439" t="inlineStr">
        <is>
          <t>Green finance; green credit; carbon-reduction projects</t>
        </is>
      </c>
      <c r="G18" s="439" t="inlineStr">
        <is>
          <t>碳减排支持工具</t>
        </is>
      </c>
      <c r="H18" s="439" t="inlineStr">
        <is>
          <t>Carbon emission reduction support tool</t>
        </is>
      </c>
      <c r="I18" s="439" t="inlineStr">
        <is>
          <t>N/A</t>
        </is>
      </c>
      <c r="J18" s="439" t="inlineStr">
        <is>
          <t>The People's Bank of China provides low-cost funds to eligible financial institutions that issue loans to key carbon-reduction areas. The tool operates on a lend-first-borrow-later basis: after financial institutions issue qualified carbon-reduction loans, they may apply to the PBOC for central-bank funding equal to 60% of the loan principal.</t>
        </is>
      </c>
      <c r="K18" s="439" t="inlineStr">
        <is>
          <t>Green economy; Climate change mitigation</t>
        </is>
      </c>
      <c r="L18" s="439" t="inlineStr">
        <is>
          <t>Indirect</t>
        </is>
      </c>
      <c r="M18" s="439" t="inlineStr">
        <is>
          <t>environment</t>
        </is>
      </c>
      <c r="N18" s="439" t="inlineStr">
        <is>
          <t>CHN</t>
        </is>
      </c>
      <c r="O18" s="439" t="inlineStr">
        <is>
          <t>national</t>
        </is>
      </c>
      <c r="P18" s="439" t="inlineStr">
        <is>
          <t>N/A</t>
        </is>
      </c>
      <c r="Q18" s="439" t="inlineStr">
        <is>
          <t>08/11/2021</t>
        </is>
      </c>
      <c r="R18" s="439" t="inlineStr">
        <is>
          <t>08/11/2021</t>
        </is>
      </c>
      <c r="S18" s="439" t="inlineStr">
        <is>
          <t>31/12/2027</t>
        </is>
      </c>
      <c r="T18" s="439" t="inlineStr">
        <is>
          <t>15/01/2026</t>
        </is>
      </c>
      <c r="U18" s="439" t="inlineStr">
        <is>
          <t>Revision sources record that the carbon emission reduction support tool has been extended to the end of 2027. The PBOC source dated 15 January 2026 also reports that support areas have been expanded and that annual operations should not exceed CNY 800 billion.</t>
        </is>
      </c>
      <c r="V18" s="439">
        <f>IF(R18="","In force",IF(R18="N/A","In force",IF(TODAY()&lt;DATE(VALUE(RIGHT(R18,4)),VALUE(MID(R18,4,2)),VALUE(LEFT(R18,2))),"Scheduled",IF(S18="","In force",IF(S18="N/A","In force",IF(TODAY()&lt;DATE(VALUE(RIGHT(S18,4)),VALUE(MID(S18,4,2)),VALUE(LEFT(S18,2))),"In force","Ended"))))))</f>
        <v/>
      </c>
      <c r="W18" s="439" t="inlineStr">
        <is>
          <t>People's Bank of China</t>
        </is>
      </c>
      <c r="X18" s="439" t="inlineStr">
        <is>
          <t>Carbon-reduction loans</t>
        </is>
      </c>
      <c r="Y18" s="439" t="inlineStr">
        <is>
          <t>New</t>
        </is>
      </c>
      <c r="Z18" s="439" t="inlineStr">
        <is>
          <t>Qualified loans issued by eligible financial institutions to enterprises in key carbon-reduction areas, including clean energy, energy conservation and environmental protection, and carbon-reduction technologies.</t>
        </is>
      </c>
      <c r="AA18" s="439" t="inlineStr">
        <is>
          <t>N/A</t>
        </is>
      </c>
      <c r="AB18" s="439" t="inlineStr">
        <is>
          <t>PBOC funding support equals 60% of the principal of qualified carbon-reduction loans.</t>
        </is>
      </c>
      <c r="AC18" s="439" t="inlineStr">
        <is>
          <t>Firms</t>
        </is>
      </c>
      <c r="AD18" s="439" t="inlineStr">
        <is>
          <t>Eligible financial institutions that issue carbon-reduction loans and enterprises receiving loans for qualified carbon-reduction projects.</t>
        </is>
      </c>
      <c r="AE18" s="439" t="inlineStr">
        <is>
          <t>Carbon-reduction loan provision and relending support</t>
        </is>
      </c>
      <c r="AF18" s="439" t="inlineStr">
        <is>
          <t>Financial institutions issue qualified carbon-reduction loans, then apply for PBOC low-cost funds against those loans under a lend-first-borrow-later mechanism.</t>
        </is>
      </c>
      <c r="AG18" s="439" t="inlineStr">
        <is>
          <t>1.75</t>
        </is>
      </c>
      <c r="AH18" s="439" t="inlineStr">
        <is>
          <t>% annual interest rate</t>
        </is>
      </c>
      <c r="AI18" s="439" t="inlineStr">
        <is>
          <t>PBOC funds are provided to financial institutions at a 1.75% annual interest rate; the support amount is 60% of the qualified carbon-reduction loan principal.</t>
        </is>
      </c>
      <c r="AJ18" s="439" t="inlineStr">
        <is>
          <t>Financial institutions make independent lending decisions and bear their own risks. Qualified loans must support key carbon-reduction areas and information on the loans and expected carbon reductions is subject to disclosure and verification requirements.</t>
        </is>
      </c>
      <c r="AK18" s="439" t="inlineStr">
        <is>
          <t>PBOC support amount = 60% of the principal of qualified carbon-reduction loans.</t>
        </is>
      </c>
      <c r="AL18" s="439" t="inlineStr">
        <is>
          <t>Qualified loan eligibility is assessed against the PBOC's key carbon-reduction areas and project information requirements.</t>
        </is>
      </c>
      <c r="AM18" s="439" t="inlineStr">
        <is>
          <t>N/A</t>
        </is>
      </c>
      <c r="AN18" s="439" t="inlineStr">
        <is>
          <t>N/A</t>
        </is>
      </c>
      <c r="AO18" s="439" t="inlineStr">
        <is>
          <t>N/A</t>
        </is>
      </c>
      <c r="AP18" s="439" t="inlineStr">
        <is>
          <t>N/A</t>
        </is>
      </c>
      <c r="AQ18" s="439" t="inlineStr">
        <is>
          <t>60% of qualified loan principal; annual operations not exceeding CNY 800 billion</t>
        </is>
      </c>
      <c r="AR18" s="439" t="inlineStr">
        <is>
          <t>PBOC funding interest rate of 1.75%; support equal to 60% of qualified loan principal.</t>
        </is>
      </c>
      <c r="AS18" s="439" t="inlineStr">
        <is>
          <t>Lend-first-borrow-later: financial institutions issue qualified carbon-reduction loans first and then apply to the PBOC for low-cost funding support.</t>
        </is>
      </c>
      <c r="AT18" s="439" t="inlineStr">
        <is>
          <t>One-year central-bank funds, renewable twice; the tool has been extended to 31/12/2027.</t>
        </is>
      </c>
      <c r="AU18" s="439" t="inlineStr">
        <is>
          <t>PBOC eligibility review, disclosure of loan and carbon-reduction information, and third-party verification of carbon-reduction effects.</t>
        </is>
      </c>
      <c r="AV18" s="439" t="inlineStr">
        <is>
          <t>N/A</t>
        </is>
      </c>
      <c r="AW18" s="439" t="inlineStr">
        <is>
          <t>N/A</t>
        </is>
      </c>
      <c r="AX18" s="439" t="inlineStr">
        <is>
          <t>N/A</t>
        </is>
      </c>
      <c r="AY18" s="439" t="inlineStr">
        <is>
          <t>N/A</t>
        </is>
      </c>
      <c r="AZ18" s="439" t="inlineStr">
        <is>
          <t>N/A</t>
        </is>
      </c>
      <c r="BA18" s="439" t="inlineStr">
        <is>
          <t>N/A</t>
        </is>
      </c>
      <c r="BB18" s="439" t="inlineStr">
        <is>
          <t>N/A</t>
        </is>
      </c>
      <c r="BC18" s="439" t="inlineStr">
        <is>
          <t>N/A</t>
        </is>
      </c>
      <c r="BD18" s="439" t="inlineStr">
        <is>
          <t>N/A</t>
        </is>
      </c>
      <c r="BE18" s="439" t="inlineStr">
        <is>
          <t>N/A</t>
        </is>
      </c>
      <c r="BF18" s="439" t="inlineStr">
        <is>
          <t>N/A</t>
        </is>
      </c>
      <c r="BG18" s="439" t="inlineStr">
        <is>
          <t>N/A</t>
        </is>
      </c>
      <c r="BH18" s="439" t="inlineStr">
        <is>
          <t>K64</t>
        </is>
      </c>
      <c r="BI18" s="439" t="inlineStr">
        <is>
          <t>CO2</t>
        </is>
      </c>
      <c r="BJ18" s="439" t="inlineStr">
        <is>
          <t>Positive</t>
        </is>
      </c>
      <c r="BK18" s="439" t="inlineStr">
        <is>
          <t>Pollution control; Energy security; Technological innovation; Industrial development</t>
        </is>
      </c>
      <c r="BL18" s="439" t="inlineStr">
        <is>
          <t>Carbon Emission Reduction Support Tool</t>
        </is>
      </c>
      <c r="BM18" s="439" t="inlineStr">
        <is>
          <t>https://www.pbc.gov.cn/goutongjiaoliu/113456/113469/2025092212552065420/index.html</t>
        </is>
      </c>
      <c r="BN18" s="439" t="inlineStr">
        <is>
          <t>https://www.pbc.gov.cn/goutongjiaoliu/113456/113469/2026011515253112924/index.html</t>
        </is>
      </c>
    </row>
    <row r="19">
      <c r="A19" s="439" t="inlineStr">
        <is>
          <t>CHNSUBCLGI03S000</t>
        </is>
      </c>
      <c r="B19" s="439" t="inlineStr">
        <is>
          <t>Instrument</t>
        </is>
      </c>
      <c r="C19" s="439" t="inlineStr">
        <is>
          <t>Subsidy</t>
        </is>
      </c>
      <c r="D19" s="439" t="inlineStr">
        <is>
          <t>Concessional loans, loan guarantees and credit support</t>
        </is>
      </c>
      <c r="E19" s="439" t="inlineStr">
        <is>
          <t>Cross-sectoral</t>
        </is>
      </c>
      <c r="F19" s="439" t="inlineStr">
        <is>
          <t>Equipment renewal; Green finance; technological transformation</t>
        </is>
      </c>
      <c r="G19" s="439" t="inlineStr">
        <is>
          <t>设备更新贷款财政贴息</t>
        </is>
      </c>
      <c r="H19" s="439" t="inlineStr">
        <is>
          <t>Fiscal interest subsidy for equipment renewal loans</t>
        </is>
      </c>
      <c r="I19" s="439" t="inlineStr">
        <is>
          <t>Large-scale equipment renewal and consumer goods trade-in policy</t>
        </is>
      </c>
      <c r="J19" s="439" t="inlineStr">
        <is>
          <t>China provides central fiscal interest subsidies for eligible bank loans used for equipment renewal and technological transformation. The 2024 policy subsidized 1 percentage point of eligible equipment renewal loan principal interest for up to two years. The 2026 optimization expands eligible fields, covers equipment-renewal fixed-asset loans and technology-innovation loans supported by the technology innovation and technological transformation relending policy, raises the subsidy to 1.5 percentage points, and states that fiscal interest subsidy no longer depends on the loan receiving relending support.</t>
        </is>
      </c>
      <c r="K19" s="439" t="inlineStr">
        <is>
          <t>Green economy; Energy efficiency</t>
        </is>
      </c>
      <c r="L19" s="439" t="inlineStr">
        <is>
          <t>Indirect</t>
        </is>
      </c>
      <c r="M19" s="439" t="inlineStr">
        <is>
          <t>environment</t>
        </is>
      </c>
      <c r="N19" s="439" t="inlineStr">
        <is>
          <t>CHN</t>
        </is>
      </c>
      <c r="O19" s="439" t="inlineStr">
        <is>
          <t>national</t>
        </is>
      </c>
      <c r="P19" s="439" t="inlineStr">
        <is>
          <t>N/A</t>
        </is>
      </c>
      <c r="Q19" s="439" t="inlineStr">
        <is>
          <t>21/06/2024</t>
        </is>
      </c>
      <c r="R19" s="439" t="inlineStr">
        <is>
          <t>07/03/2024</t>
        </is>
      </c>
      <c r="S19" s="439" t="inlineStr">
        <is>
          <t>31/12/2026</t>
        </is>
      </c>
      <c r="T19" s="439" t="inlineStr">
        <is>
          <t>19/01/2026</t>
        </is>
      </c>
      <c r="U19" s="439" t="inlineStr">
        <is>
          <t>The 2026 optimization notice took effect on 1 January 2026, expanded the policy scope, increased the interest subsidy to 1.5 percentage points, added handling banks, simplified the subsidy process, and states that provisions inconsistent with the 2024 notice follow the 2026 notice.</t>
        </is>
      </c>
      <c r="V19" s="439">
        <f>IF(R19="","In force",IF(R19="N/A","In force",IF(TODAY()&lt;DATE(VALUE(RIGHT(R19,4)),VALUE(MID(R19,4,2)),VALUE(LEFT(R19,2))),"Scheduled",IF(S19="","In force",IF(S19="N/A","In force",IF(TODAY()&lt;DATE(VALUE(RIGHT(S19,4)),VALUE(MID(S19,4,2)),VALUE(LEFT(S19,2))),"In force","Ended"))))))</f>
        <v/>
      </c>
      <c r="W19" s="439" t="inlineStr">
        <is>
          <t>Ministry of Finance; National Development and Reform Commission; People's Bank of China; National Financial Regulatory Administration; relevant sectoral authorities</t>
        </is>
      </c>
      <c r="X19" s="439" t="inlineStr">
        <is>
          <t>Equipment renewal fixed-asset loans; Technology innovation loans</t>
        </is>
      </c>
      <c r="Y19" s="439" t="inlineStr">
        <is>
          <t>New; Existing</t>
        </is>
      </c>
      <c r="Z19" s="439" t="inlineStr">
        <is>
          <t>Eligible bank loans used by operating entities for equipment renewal and technological transformation projects. The 2026 notice covers equipment-renewal fixed-asset loans and technology-innovation loans newly issued from 2026 under the technology innovation and technological transformation relending policy.</t>
        </is>
      </c>
      <c r="AA19" s="439" t="inlineStr">
        <is>
          <t>N/A</t>
        </is>
      </c>
      <c r="AB19" s="439" t="inlineStr">
        <is>
          <t>Eligible loans must support covered equipment renewal fields; the 2026 policy applies through 31/12/2026, with possible extension.</t>
        </is>
      </c>
      <c r="AC19" s="439" t="inlineStr">
        <is>
          <t>Firms</t>
        </is>
      </c>
      <c r="AD19" s="439" t="inlineStr">
        <is>
          <t>Operating entities that take bank loans for eligible equipment renewal or technological transformation projects.</t>
        </is>
      </c>
      <c r="AE19" s="439" t="inlineStr">
        <is>
          <t>Equipment renewal loan financing and fiscal interest subsidy</t>
        </is>
      </c>
      <c r="AF19" s="439" t="inlineStr">
        <is>
          <t>Banks issue eligible equipment renewal loans and central fiscal funds subsidize part of the loan interest cost. The 2026 notice uses a pre-allocation plus settlement process and no longer requires fiscal interest subsidy to be conditional on the loan receiving relending support.</t>
        </is>
      </c>
      <c r="AG19" s="439" t="inlineStr">
        <is>
          <t>1.5</t>
        </is>
      </c>
      <c r="AH19" s="439" t="inlineStr">
        <is>
          <t>percentage points interest subsidy</t>
        </is>
      </c>
      <c r="AI19" s="439" t="inlineStr">
        <is>
          <t>The 2024 notice set a 1 percentage point central fiscal interest subsidy on eligible equipment-renewal loan principal for a period not exceeding two years. The 2026 optimization notice raises the subsidy to 1.5 percentage points for eligible equipment-renewal fixed-asset loan principal, with interest subsidy from the date of relevant fixed-asset loan disbursement.</t>
        </is>
      </c>
      <c r="AJ19" s="439" t="inlineStr">
        <is>
          <t>Loan funds must be used for eligible equipment renewal and technological transformation projects and cannot be used for debt repayment, investment, wealth management or other arbitrage activities. Borrowers, lending banks and fiscal authorities follow the application, verification, subsidy-disbursement and reporting procedures set out in the notices.</t>
        </is>
      </c>
      <c r="AK19" s="439" t="inlineStr">
        <is>
          <t>Interest subsidy = eligible loan principal and interest basis multiplied by the policy interest-subsidy rate and eligible period.</t>
        </is>
      </c>
      <c r="AL19" s="439" t="inlineStr">
        <is>
          <t>Eligibility is assessed against the official equipment renewal loan fiscal interest subsidy policy scope and bank loan documentation.</t>
        </is>
      </c>
      <c r="AM19" s="439" t="inlineStr">
        <is>
          <t>N/A</t>
        </is>
      </c>
      <c r="AN19" s="439" t="inlineStr">
        <is>
          <t>N/A</t>
        </is>
      </c>
      <c r="AO19" s="439" t="inlineStr">
        <is>
          <t>N/A</t>
        </is>
      </c>
      <c r="AP19" s="439" t="inlineStr">
        <is>
          <t>N/A</t>
        </is>
      </c>
      <c r="AQ19" s="439" t="inlineStr">
        <is>
          <t>1.5 percentage points interest subsidy under the 2026 optimization; the 2024 notice set 1 percentage point. Interest subsidy period not exceeding 2 years.</t>
        </is>
      </c>
      <c r="AR19" s="439" t="inlineStr">
        <is>
          <t>Interest subsidy rate ceiling is 1.5 percentage points under the 2026 policy; support period not exceeding 2 years.</t>
        </is>
      </c>
      <c r="AS19" s="439" t="inlineStr">
        <is>
          <t>Central fiscal interest subsidy applied through handling banks to eligible equipment-renewal loans; the 2026 process uses pre-allocation plus settlement.</t>
        </is>
      </c>
      <c r="AT19" s="439" t="inlineStr">
        <is>
          <t>Interest subsidy period not exceeding 2 years; optimized policy implemented through 31/12/2026, with possible extension.</t>
        </is>
      </c>
      <c r="AU19" s="439" t="inlineStr">
        <is>
          <t>Fiscal authority, development and reform/sector authorities, PBOC, financial regulators and handling banks conduct eligibility review, loan-use verification, reporting, spot checks, recovery of subsidy funds for serious violations, and accountability for collusive or non-compliant banks.</t>
        </is>
      </c>
      <c r="AV19" s="439" t="inlineStr">
        <is>
          <t>N/A</t>
        </is>
      </c>
      <c r="AW19" s="439" t="inlineStr">
        <is>
          <t>N/A</t>
        </is>
      </c>
      <c r="AX19" s="439" t="inlineStr">
        <is>
          <t>N/A</t>
        </is>
      </c>
      <c r="AY19" s="439" t="inlineStr">
        <is>
          <t>N/A</t>
        </is>
      </c>
      <c r="AZ19" s="439" t="inlineStr">
        <is>
          <t>N/A</t>
        </is>
      </c>
      <c r="BA19" s="439" t="inlineStr">
        <is>
          <t>N/A</t>
        </is>
      </c>
      <c r="BB19" s="439" t="inlineStr">
        <is>
          <t>N/A</t>
        </is>
      </c>
      <c r="BC19" s="439" t="inlineStr">
        <is>
          <t>N/A</t>
        </is>
      </c>
      <c r="BD19" s="439" t="inlineStr">
        <is>
          <t>N/A</t>
        </is>
      </c>
      <c r="BE19" s="439" t="inlineStr">
        <is>
          <t>N/A</t>
        </is>
      </c>
      <c r="BF19" s="439" t="inlineStr">
        <is>
          <t>N/A</t>
        </is>
      </c>
      <c r="BG19" s="439" t="inlineStr">
        <is>
          <t>N/A</t>
        </is>
      </c>
      <c r="BH19" s="439" t="inlineStr">
        <is>
          <t>K64</t>
        </is>
      </c>
      <c r="BI19" s="439" t="inlineStr">
        <is>
          <t>CO2</t>
        </is>
      </c>
      <c r="BJ19" s="439" t="inlineStr">
        <is>
          <t>Positive</t>
        </is>
      </c>
      <c r="BK19" s="439" t="inlineStr">
        <is>
          <t>Energy security; Technological innovation; Industrial development</t>
        </is>
      </c>
      <c r="BL19" s="439" t="inlineStr">
        <is>
          <t>Notice on Implementing the Fiscal Interest Subsidy Policy for Equipment Renewal Loans</t>
        </is>
      </c>
      <c r="BM19" s="439" t="inlineStr">
        <is>
          <t>https://www.gov.cn/zhengce/zhengceku/202406/content_6959323.htm</t>
        </is>
      </c>
      <c r="BN19" s="439" t="inlineStr">
        <is>
          <t>https://www.gov.cn/zhengce/zhengceku/202601/content_7055549.htm</t>
        </is>
      </c>
    </row>
    <row r="20">
      <c r="A20" s="439" t="inlineStr">
        <is>
          <t>CHNSUBCLGI04S000</t>
        </is>
      </c>
      <c r="B20" s="439" t="inlineStr">
        <is>
          <t>Instrument</t>
        </is>
      </c>
      <c r="C20" s="439" t="inlineStr">
        <is>
          <t>Subsidy</t>
        </is>
      </c>
      <c r="D20" s="439" t="inlineStr">
        <is>
          <t>Concessional loans, loan guarantees and credit support</t>
        </is>
      </c>
      <c r="E20" s="439" t="inlineStr">
        <is>
          <t>Cross-sectoral</t>
        </is>
      </c>
      <c r="F20" s="439" t="inlineStr">
        <is>
          <t>Cross-sector (multi-domain projects including climate mitigation and adaptation)</t>
        </is>
      </c>
      <c r="G20" s="439" t="inlineStr">
        <is>
          <t>国家清洁发展机制基金</t>
        </is>
      </c>
      <c r="H20" s="439" t="inlineStr">
        <is>
          <t>China Clean Development Mechanism Fund</t>
        </is>
      </c>
      <c r="I20" s="439" t="inlineStr">
        <is>
          <t>N/A</t>
        </is>
      </c>
      <c r="J20" s="439" t="inlineStr">
        <is>
          <t>The China Clean Development Mechanism Fund (CDM Fund) is a state-approved policy fund operating on a market-based model. In August 2006 the State Council approved the establishment of the CDM Fund and its Management Center. On 14 September 2010, seven ministries jointly issued the Administrative Measures for the China Clean Development Mechanism Fund (Ministry of Finance Order No. 59), effective from the date of promulgation. The current version is the Administrative Measures for the China Clean Development Mechanism Fund (Order No. 111) jointly issued on 28 June 2022 by seven ministries (Ministry of Finance, Ministry of Ecology and Environment, NDRC, Ministry of Foreign Affairs, Ministry of Science and Technology, Ministry of Agriculture and Rural Affairs, and China Meteorological Administration), effective from 1 August 2022, superseding the 2010 edition. Fund purpose: support carbon peaking and carbon neutrality, climate change response, pollution prevention and control, ecological protection and other green and low-carbon activities, promoting high-quality economic and social development. Fund sources include: national revenue from CDM projects, Fund operational revenue, donations from domestic and foreign institutions and individuals, and other approved revenues. Fund deployment is in two forms: (i) Grants — supporting climate change policy research and academic activities, international cooperation and exchange, capacity-building training and public awareness and education; (ii) Repayable support — through creditor investment (concessional loans), equity investment and financing guarantees, supporting projects conducive to carbon peaking and carbon neutrality that generate climate change benefits, as well as pollution prevention and control and ecological protection projects.</t>
        </is>
      </c>
      <c r="K20" s="439" t="inlineStr">
        <is>
          <t>Climate change mitigation</t>
        </is>
      </c>
      <c r="L20" s="439" t="inlineStr">
        <is>
          <t>Direct</t>
        </is>
      </c>
      <c r="M20" s="439" t="inlineStr">
        <is>
          <t>Supply-side</t>
        </is>
      </c>
      <c r="N20" s="439" t="inlineStr">
        <is>
          <t>CHN</t>
        </is>
      </c>
      <c r="O20" s="439" t="inlineStr">
        <is>
          <t>national</t>
        </is>
      </c>
      <c r="P20" s="439" t="inlineStr">
        <is>
          <t>N/A</t>
        </is>
      </c>
      <c r="Q20" s="439" t="inlineStr">
        <is>
          <t>14/09/2010</t>
        </is>
      </c>
      <c r="R20" s="439" t="inlineStr">
        <is>
          <t>14/09/2010</t>
        </is>
      </c>
      <c r="S20" s="439" t="inlineStr">
        <is>
          <t>N/A</t>
        </is>
      </c>
      <c r="T20" s="439" t="inlineStr">
        <is>
          <t>28/06/2022</t>
        </is>
      </c>
      <c r="U20" s="439" t="inlineStr">
        <is>
          <t>The 2022 edition of the Administrative Measures for the China Clean Development Mechanism Fund (seven-ministry Order No. 111) supersedes the 2010 edition (Order No. 59). Key changes: (i) Fund purpose expanded from supporting CDM projects to supporting carbon peaking and carbon neutrality, climate change response, pollution prevention and control and ecological protection; (ii) repayable support tools expanded from concessional loans to a diversified mix of creditor investment, equity investment and financing guarantees; (iii) market-based operational model made explicit; (iv) Fund Policy Steering Committee adjusted to seven ministries (adding the Ministry of Ecology and Environment, replacing the former Ministry of Environmental Protection); (v) grant support scope expanded from CDM-related activities to carbon peaking and carbon neutrality, climate change policy research and capacity building.</t>
        </is>
      </c>
      <c r="V20" s="439">
        <f>IF(R20="","In force",IF(R20="N/A","In force",IF(TODAY()&lt;DATE(VALUE(RIGHT(R20,4)),VALUE(MID(R20,4,2)),VALUE(LEFT(R20,2))),"Scheduled",IF(S20="","In force",IF(S20="N/A","In force",IF(TODAY()&lt;DATE(VALUE(RIGHT(S20,4)),VALUE(MID(S20,4,2)),VALUE(LEFT(S20,2))),"In force","Ended"))))))</f>
        <v/>
      </c>
      <c r="W20" s="439" t="inlineStr">
        <is>
          <t>Fund Policy Steering Committee (an inter-ministerial deliberative body composed of representatives from the Ministry of Finance, Ministry of Ecology and Environment, National Development and Reform Commission, Ministry of Foreign Affairs, Ministry of Science and Technology, Ministry of Agriculture and Rural Affairs, and China Meteorological Administration); Ministry of Finance (line ministry overseeing the CDM Fund Management Center); CDM Fund Management Center (responsible for fund raising, management and deployment)</t>
        </is>
      </c>
      <c r="X20" s="439" t="inlineStr">
        <is>
          <t>Carbon peaking and carbon neutrality projects (emission-reduction technology upgrades, energy-efficiency improvements, renewable energy, low-carbon transport); pollution prevention and control facilities; ecological protection facilities; Clean Development Mechanism projects</t>
        </is>
      </c>
      <c r="Y20" s="439" t="inlineStr">
        <is>
          <t>New; Existing</t>
        </is>
      </c>
      <c r="Z20" s="439" t="inlineStr">
        <is>
          <t>Grant-supported asset/activity categories: (i) policy research and academic activities on carbon peaking, carbon neutrality and climate change response; (ii) international cooperation and exchange activities; (iii) capacity-building training; (iv) public awareness, publicity and education activities. Repayable support (concessional loans, equity investment, financing guarantees) asset categories: (i) projects conducive to achieving carbon peaking and carbon neutrality and generating climate change benefits — including but not limited to energy-efficiency improvements, renewable energy, low-carbon transport, industrial emission-reduction retrofits and new-built facilities; (ii) pollution prevention and control and ecological protection projects — including air pollution control, water pollution treatment, soil remediation, ecological protection and restoration facilities; (iii) other projects consistent with the Fund's purpose.</t>
        </is>
      </c>
      <c r="AA20" s="439" t="inlineStr">
        <is>
          <t>The Fund is a policy fund operating on a market-based model with a degree of recovery and reinvestment cycling. The term of repayable support through creditor investment (concessional loans) generally does not exceed 10 years, with interest rates below commercial lending rates.</t>
        </is>
      </c>
      <c r="AB20" s="439" t="inlineStr">
        <is>
          <t>Grants: no fixed ratio limit, determined on the basis of annual budget and deliberations of the Fund Policy Steering Committee. Concessional loans: interest rate below the contemporaneous commercial loan prime rate (LPR), with the specific discount margin determined by project type and fund operational conditions. Repayable support projects must pass initial review by the CDM Fund Management Center and assessment by the review committee.</t>
        </is>
      </c>
      <c r="AC20" s="439" t="inlineStr">
        <is>
          <t>Firms; Governments</t>
        </is>
      </c>
      <c r="AD20" s="439" t="inlineStr">
        <is>
          <t>Grant applicants: (i) central and state organs and provincial finance departments; (ii) enterprises, public institutions and social organisations lawfully established within China. Repayable support applicants: enterprise legal persons lawfully established within China (including central SOEs, local SOEs, private enterprises and foreign-invested enterprises) with sound governance structures, financial management systems, repayment capacity and demonstrated economic, social and environmental benefits.</t>
        </is>
      </c>
      <c r="AE20" s="439" t="inlineStr">
        <is>
          <t>Investment; Purchase or use</t>
        </is>
      </c>
      <c r="AF20" s="439" t="inlineStr">
        <is>
          <t>(i) Grant process: applicant submits a grant application (including project name, justification, implementing entity, grant amount and expected outcomes) to the CDM Fund Management Center; after initial review by the Management Center, the application is submitted to the Fund Policy Steering Committee for deliberation and decision. (ii) Repayable support process: enterprise submits an application (including basic project information, feasibility study report, total project investment and funding source plan, amount and type of repayable support sought, repayment plan, assessment of economic/social/environmental benefits, risk analysis and mitigation measures) to the CDM Fund Management Center; after initial review and assessment by the review committee, it is approved and disbursed. During project implementation, regular progress and fund-use reports are required. Upon maturity, principal and interest are recovered according to contractual terms.</t>
        </is>
      </c>
      <c r="AG20" s="439" t="inlineStr">
        <is>
          <t>N/A</t>
        </is>
      </c>
      <c r="AH20" s="439" t="inlineStr">
        <is>
          <t>N/A</t>
        </is>
      </c>
      <c r="AI20" s="439" t="inlineStr">
        <is>
          <t>Grant amounts are approved on a case-by-case basis without a fixed ratio standard. Concessional loan interest rates are below the contemporaneous LPR, with the specific discount margin determined by project type; no uniform standard is publicly available. According to public information, as of 2020 the Fund had cumulatively supported approximately 260 projects through concessional loans, with cumulative committed loans of approximately CNY 22 billion. Source: CDM Fund official website annual work reports</t>
        </is>
      </c>
      <c r="AJ20" s="439" t="inlineStr">
        <is>
          <t>(i) Repayable support projects must be consistent with national industrial policy and green, low-carbon development direction and have demonstrable climate change mitigation or adaptation benefits or ecological/environmental benefits. (ii) Applicant enterprises must have sound governance structures, good credit records and repayment capacity. (iii) Project technical proposals must undergo feasibility assessment, total investment must be reasonable and funding sources must be confirmed. (iv) Projects must complete environmental impact assessment, energy assessment and land-use planning procedures as required. (v) Repayable support projects must provide repayment security measures. (vi) Projects already supported by other central fiscal funds shall not, in principle, receive duplicate support. (vii) During project implementation, regular progress reports must be submitted to the CDM Fund Management Center. (viii) Fraud, misappropriation of funds and other violations will result in cancellation of eligibility, recovery of disbursed funds and legal liability.</t>
        </is>
      </c>
      <c r="AK20" s="439" t="inlineStr">
        <is>
          <t>N/A</t>
        </is>
      </c>
      <c r="AL20" s="439" t="inlineStr">
        <is>
          <t>N/A</t>
        </is>
      </c>
      <c r="AM20" s="439" t="inlineStr"/>
      <c r="AN20" s="439" t="inlineStr"/>
      <c r="AO20" s="439" t="inlineStr"/>
      <c r="AP20" s="439" t="inlineStr">
        <is>
          <t>Not publicly disclosed. Annual new grant and repayable support commitments are not published as a matter of practice. The CDM Fund is a non-public budget item and is not included in the unified annual appropriation statistics for central budget investment specials.</t>
        </is>
      </c>
      <c r="AQ20" s="439" t="inlineStr">
        <is>
          <t>N/A</t>
        </is>
      </c>
      <c r="AR20" s="439" t="inlineStr">
        <is>
          <t>N/A</t>
        </is>
      </c>
      <c r="AS20" s="439" t="inlineStr">
        <is>
          <t>N/A</t>
        </is>
      </c>
      <c r="AT20" s="439" t="inlineStr">
        <is>
          <t>N/A</t>
        </is>
      </c>
      <c r="AU20" s="439" t="inlineStr">
        <is>
          <t>(i) Grants: applicant submits grant application, CDM Fund Management Center conducts initial review, Fund Policy Steering Committee deliberates and decides, and funds are disbursed upon approval. (ii) Repayable support: enterprise submits application (including feasibility study, funding plan, repayment plan, benefit assessment and risk analysis), CDM Fund Management Center conducts initial review, review committee assesses and approves, contracts are signed and funds are disbursed. Fund recovery is achieved through the contractual repayment schedule (principal plus interest).</t>
        </is>
      </c>
      <c r="AV20" s="439" t="inlineStr"/>
      <c r="AW20" s="439" t="inlineStr"/>
      <c r="AX20" s="439" t="inlineStr"/>
      <c r="AY20" s="439" t="inlineStr"/>
      <c r="AZ20" s="439" t="inlineStr"/>
      <c r="BA20" s="439" t="inlineStr"/>
      <c r="BB20" s="439" t="inlineStr"/>
      <c r="BC20" s="439" t="inlineStr"/>
      <c r="BD20" s="439" t="inlineStr"/>
      <c r="BE20" s="439" t="inlineStr"/>
      <c r="BF20" s="439" t="inlineStr">
        <is>
          <t>N/A</t>
        </is>
      </c>
      <c r="BG20" s="439" t="inlineStr">
        <is>
          <t>N/A</t>
        </is>
      </c>
      <c r="BH20" s="439" t="inlineStr">
        <is>
          <t>D35; C24; C23; C19; C20; C28; H49; A01; A02; A03; E36; E37; E38; E39</t>
        </is>
      </c>
      <c r="BI20" s="439" t="inlineStr">
        <is>
          <t>CO2; CH4; N2O; HFCs</t>
        </is>
      </c>
      <c r="BJ20" s="439" t="inlineStr">
        <is>
          <t>Positive</t>
        </is>
      </c>
      <c r="BK20" s="439" t="inlineStr">
        <is>
          <t>Technological innovation; Industrial development; Pollution control; Ecological protection</t>
        </is>
      </c>
      <c r="BL20" s="439" t="inlineStr">
        <is>
          <t>Administrative Measures for the China Clean Development Mechanism Fund (seven-ministry Order No. 111, 2022)</t>
        </is>
      </c>
      <c r="BM20" s="439" t="inlineStr">
        <is>
          <t>https://www.gov.cn/zhengce/202309/content_6902627.htm</t>
        </is>
      </c>
      <c r="BN20" s="439" t="inlineStr">
        <is>
          <t>https://www.moj.gov.cn/pub/sfbgw/flfggz/flfggzbmgz/202305/t20230508_478349.html; https://www.cdmfund.cn</t>
        </is>
      </c>
    </row>
    <row r="21">
      <c r="A21" s="439" t="inlineStr">
        <is>
          <t>CHNSUBMPSI01S000</t>
        </is>
      </c>
      <c r="B21" s="439" t="inlineStr">
        <is>
          <t>Instrument</t>
        </is>
      </c>
      <c r="C21" s="439" t="inlineStr">
        <is>
          <t>Subsidy</t>
        </is>
      </c>
      <c r="D21" s="439" t="inlineStr">
        <is>
          <t>Low-emission machinery purchase subsidy</t>
        </is>
      </c>
      <c r="E21" s="439" t="inlineStr">
        <is>
          <t>AFOLU</t>
        </is>
      </c>
      <c r="F21" s="439" t="inlineStr">
        <is>
          <t>Agricultural machinery</t>
        </is>
      </c>
      <c r="G21" s="439" t="inlineStr">
        <is>
          <t>农机购置与应用补贴（新能源农机）</t>
        </is>
      </c>
      <c r="H21" s="439" t="inlineStr">
        <is>
          <t>Agricultural machinery purchase and application subsidy (new energy machinery)</t>
        </is>
      </c>
      <c r="I21" s="439" t="inlineStr">
        <is>
          <t>N/A</t>
        </is>
      </c>
      <c r="J21" s="439" t="inlineStr">
        <is>
          <t>The General Office of the Ministry of Agriculture and Rural Affairs and the General Office of the Ministry of Finance, pursuant to the Implementation Opinions on the 2024-2026 Agricultural Machinery Purchase and Application Subsidy (农办机〔2024〕3号, issued 30 April 2024), implement differentiated higher subsidy rates for new energy agricultural machinery within the agricultural machinery purchase and application subsidy framework. Eligible recipients are farmers engaged in agricultural production and agricultural production and operation organisations (rural collective economic organisations, farmers' professional cooperatives, agricultural enterprises, etc.). New energy agricultural machinery is defined as hybrid or electric key machinery that has been appraised or certified by a provincial-level or higher agricultural machinery appraisal (certification) authority (reports from qualified inspection and testing organisations may be accepted) and filed with the Ministry of Agriculture and Rural Affairs and the Ministry of Finance. The subsidy calculation ratio for new energy machinery is raised from the standard 30% to 35%. Each province may select products in no more than 10 categories and no more than 20 tiers for increased subsidy amounts (including new energy machinery). For general-purpose category machinery, the subsidy may exceed the central fiscal maximum by up to 20%; for non-general-purpose machinery, the subsidy may exceed the previous year's amount by up to 20%. On 6 September 2024, the two ministries issued the 2024-2026 National General-Purpose Agricultural Machinery Central Fiscal Maximum Subsidy Schedule (农办机〔2024〕6号), further detailing maximum subsidy amounts for general-purpose machinery categories. Implementation period: 2024 to 2026.</t>
        </is>
      </c>
      <c r="K21" s="439" t="inlineStr">
        <is>
          <t>Green economy; Energy efficiency; Climate change mitigation</t>
        </is>
      </c>
      <c r="L21" s="439" t="inlineStr">
        <is>
          <t>Direct</t>
        </is>
      </c>
      <c r="M21" s="439" t="inlineStr">
        <is>
          <t>demand-side</t>
        </is>
      </c>
      <c r="N21" s="439" t="inlineStr">
        <is>
          <t>CHN</t>
        </is>
      </c>
      <c r="O21" s="439" t="inlineStr">
        <is>
          <t>national</t>
        </is>
      </c>
      <c r="P21" s="439" t="inlineStr">
        <is>
          <t>N/A</t>
        </is>
      </c>
      <c r="Q21" s="439" t="inlineStr">
        <is>
          <t>30/04/2024</t>
        </is>
      </c>
      <c r="R21" s="439" t="inlineStr">
        <is>
          <t>30/04/2024</t>
        </is>
      </c>
      <c r="S21" s="439" t="inlineStr">
        <is>
          <t>31/12/2026</t>
        </is>
      </c>
      <c r="T21" s="439" t="inlineStr">
        <is>
          <t>06/09/2024</t>
        </is>
      </c>
      <c r="U21" s="439" t="inlineStr">
        <is>
          <t>On 6 September 2024, the General Office of the Ministry of Agriculture and Rural Affairs and the General Office of the Ministry of Finance issued the 2024-2026 National General-Purpose Agricultural Machinery Central Fiscal Maximum Subsidy Schedule (农办机〔2024〕6号), detailing maximum subsidy amounts for general-purpose machinery categories.</t>
        </is>
      </c>
      <c r="V21" s="439">
        <f>IF(R21="","In force",IF(R21="N/A","In force",IF(TODAY()&lt;DATE(VALUE(RIGHT(R21,4)),VALUE(MID(R21,4,2)),VALUE(LEFT(R21,2))),"Scheduled",IF(S21="","In force",IF(S21="N/A","In force",IF(TODAY()&lt;DATE(VALUE(RIGHT(S21,4)),VALUE(MID(S21,4,2)),VALUE(LEFT(S21,2))),"In force","Ended"))))))</f>
        <v/>
      </c>
      <c r="W21" s="439" t="inlineStr">
        <is>
          <t>Ministry of Agriculture and Rural Affairs (administers agricultural machinery purchase and application subsidy policy coordination and new energy machinery filing management); Ministry of Finance (administers subsidy fund management and disbursement); provincial agriculture and rural affairs authorities (formulate and organise implementation of local machinery subsidy programmes); provincial finance authorities (administer local subsidy fund disbursement)</t>
        </is>
      </c>
      <c r="X21" s="439" t="inlineStr">
        <is>
          <t>Agricultural or forestry machinery and parts thereof</t>
        </is>
      </c>
      <c r="Y21" s="439" t="inlineStr">
        <is>
          <t>New</t>
        </is>
      </c>
      <c r="Z21" s="439" t="inlineStr">
        <is>
          <t>New energy agricultural machinery: hybrid (petrol-electric, plug-in hybrid, etc.) or pure electric new energy agricultural machinery that has been appraised or certified by a provincial-level or higher agricultural machinery appraisal (certification) authority (reports from qualified inspection and testing organisations may be accepted) and filed with the Ministry of Agriculture and Rural Affairs and the Ministry of Finance. Includes but is not limited to: electric tractors, hybrid harvesters, electric seeders, electric plant protection machinery, electric irrigation and drainage machinery, etc. Must be included in each province's annual agricultural machinery purchase and application subsidy machinery category scope.</t>
        </is>
      </c>
      <c r="AA21" s="439" t="inlineStr">
        <is>
          <t>New energy agricultural machinery must meet safety and reliability requirements and pass appraisal or certification by a provincial-level or higher agricultural machinery appraisal authority. New energy agricultural machinery product categories and models are currently relatively limited and in the early market promotion stage. Each province selects categories for increased subsidy within the limits of no more than 10 categories and no more than 20 tiers, based on local agricultural characteristics and new energy machinery supply conditions.</t>
        </is>
      </c>
      <c r="AB21" s="439" t="inlineStr">
        <is>
          <t>New energy agricultural machinery must pass appraisal or certification by a provincial-level or higher agricultural machinery appraisal (certification) authority and be filed with the Ministry of Agriculture and Rural Affairs and the Ministry of Finance. Standard machinery subsidy calculation ratio is 30%; new energy machinery is raised to 35%; subsidies through increased-support channels may exceed the standard maximum by up to 20%.</t>
        </is>
      </c>
      <c r="AC21" s="439" t="inlineStr">
        <is>
          <t>Households; Firms</t>
        </is>
      </c>
      <c r="AD21" s="439" t="inlineStr">
        <is>
          <t>Farmers engaged in agricultural production (natural persons) and agricultural production and operation organisations. Agricultural production and operation organisations include: rural collective economic organisations, farmers' professional cooperative economic organisations, agricultural enterprises (including family farms, corporate agricultural enterprises, etc.) and other organisations engaged in agricultural production and operation. The purchaser must be the actual user and owner of the purchased machinery.</t>
        </is>
      </c>
      <c r="AE21" s="439" t="inlineStr">
        <is>
          <t>Purchase or use</t>
        </is>
      </c>
      <c r="AF21" s="439" t="inlineStr">
        <is>
          <t>Eligible purchasers buy new energy agricultural machinery included in each province's subsidy scope and submit purchase invoices, machinery appraisal certificates, identity documents and other materials through channels designated by local agriculture and rural affairs authorities (generally county-level agriculture and rural affairs bureaus or online agricultural machinery purchase subsidy application platforms) to apply for the agricultural machinery purchase and application subsidy. Some provinces adopt a 'self-purchase, post-purchase subsidy, county-level settlement, direct disbursement to card (account)' operational approach.</t>
        </is>
      </c>
      <c r="AG21" s="439" t="inlineStr">
        <is>
          <t>35</t>
        </is>
      </c>
      <c r="AH21" s="439" t="inlineStr">
        <is>
          <t>% (subsidy calculation ratio)</t>
        </is>
      </c>
      <c r="AI21" s="439" t="inlineStr">
        <is>
          <t>The subsidy calculation ratio for new energy agricultural machinery is raised from 30% to 35% (农办机〔2024〕3号). Each province may select products in no more than 10 categories and no more than 20 tiers for increased subsidy amounts (including new energy machinery). General-purpose machinery may exceed the central fiscal maximum by up to 20%; non-general-purpose machinery may exceed the previous year's subsidy amount by up to 20%. Specific per-unit subsidy amounts vary by machinery type, power rating, model and province. Source: 农办机〔2024〕3号.</t>
        </is>
      </c>
      <c r="AJ21" s="439" t="inlineStr">
        <is>
          <t>The purchaser must be a farmer engaged in agricultural production or an agricultural production and operation organisation. The purchased new energy agricultural machinery must have obtained an appraisal certificate or certification certificate issued by a provincial-level or higher agricultural machinery appraisal (certification) authority (test reports from qualified inspection and testing organisations may be accepted) and have been filed with the Ministry of Agriculture and Rural Affairs and the Ministry of Finance. The purchase must be made through formal channels (authorised dealers or direct manufacturer sales) with a formal purchase invoice. Submit the subsidy application to the county-level agriculture and rural affairs authority or its designated platform with identity documents (individuals) or business licence (organisations), purchase invoice, machinery certificate of conformity and appraisal certificate, bank account details, etc. The maximum number of subsidised machinery per purchaser per year is set by each province.</t>
        </is>
      </c>
      <c r="AK21" s="439" t="inlineStr">
        <is>
          <t>N/A</t>
        </is>
      </c>
      <c r="AL21" s="439" t="inlineStr">
        <is>
          <t>Subsidy amount = machinery sales price × subsidy calculation ratio (35% for new energy machinery), not exceeding the maximum subsidy limit for that machinery category and tier (set by each province according to the central fiscal maximum subsidy schedule). General-purpose machinery may exceed the central fiscal maximum by up to 20%; non-general-purpose machinery may exceed the previous year's subsidy amount by up to 20%. Specific subsidy standards for each province are as published in the province's agricultural machinery purchase and application subsidy implementation plan.</t>
        </is>
      </c>
      <c r="AM21" s="439" t="inlineStr">
        <is>
          <t>N/A</t>
        </is>
      </c>
      <c r="AN21" s="439" t="inlineStr">
        <is>
          <t>N/A</t>
        </is>
      </c>
      <c r="AO21" s="439" t="inlineStr">
        <is>
          <t>N/A</t>
        </is>
      </c>
      <c r="AP21" s="439" t="inlineStr">
        <is>
          <t>N/A</t>
        </is>
      </c>
      <c r="AQ21" s="439" t="inlineStr">
        <is>
          <t>Subsidy calculation ratio cap is 35% (new energy agricultural machinery). General-purpose machinery may exceed the central fiscal maximum by up to 20%; non-general-purpose machinery may exceed the previous year's subsidy amount by up to 20%. Each province independently determines the categories selected for increased subsidy (no more than 10 categories, no more than 20 tiers) and specific subsidy caps.</t>
        </is>
      </c>
      <c r="AR21" s="439" t="inlineStr">
        <is>
          <t>N/A</t>
        </is>
      </c>
      <c r="AS21" s="439" t="inlineStr">
        <is>
          <t>Central finance pre-allocates agricultural machinery purchase subsidy funds to provincial finance through transfer payments. Provincial finance disburses to county-level finance based on actual county/city purchases and review conditions. After county-level agriculture and rural affairs authorities review application materials and public announcement without objections, county-level finance directly disburses subsidy funds to the purchaser's account through the 'one-card' system or bank transfer. Some provinces adopt a 'self-purchase, post-purchase subsidy, county-level settlement, direct disbursement to card (account)' approach.</t>
        </is>
      </c>
      <c r="AT21" s="439" t="inlineStr">
        <is>
          <t>30 April 2024 to 31 December 2026 (consistent with the implementation period of the 2024-2026 Agricultural Machinery Purchase and Application Subsidy Implementation Opinions). Subsidy applications must be submitted within the prescribed period after purchase (specific deadlines set independently by each province).</t>
        </is>
      </c>
      <c r="AU21" s="439" t="inlineStr">
        <is>
          <t>Agriculture and rural affairs authorities are responsible for subsidy application review and machinery verification (including on-site inspection and person-machine photo verification). Providing false purchase information, issuing false invoices, duplicate applications, under-reporting as over-reporting, reselling subsidised machinery, and other fraudulent subsidy behaviour: recovery of disbursed subsidies, cancellation of purchaser subsidy eligibility, and blacklisting of relevant machinery production and sales enterprises. Finance and agriculture and rural affairs authorities at all levels are responsible for agricultural machinery purchase subsidy fund supervision and performance management. Violation reporting and investigation mechanisms are established.</t>
        </is>
      </c>
      <c r="AV21" s="439" t="inlineStr">
        <is>
          <t>N/A</t>
        </is>
      </c>
      <c r="AW21" s="439" t="inlineStr">
        <is>
          <t>N/A</t>
        </is>
      </c>
      <c r="AX21" s="439" t="inlineStr">
        <is>
          <t>N/A</t>
        </is>
      </c>
      <c r="AY21" s="439" t="inlineStr">
        <is>
          <t>N/A</t>
        </is>
      </c>
      <c r="AZ21" s="439" t="inlineStr">
        <is>
          <t>N/A</t>
        </is>
      </c>
      <c r="BA21" s="439" t="inlineStr">
        <is>
          <t>N/A</t>
        </is>
      </c>
      <c r="BB21" s="439" t="inlineStr">
        <is>
          <t>N/A</t>
        </is>
      </c>
      <c r="BC21" s="439" t="inlineStr">
        <is>
          <t>N/A</t>
        </is>
      </c>
      <c r="BD21" s="439" t="inlineStr">
        <is>
          <t>N/A</t>
        </is>
      </c>
      <c r="BE21" s="439" t="inlineStr">
        <is>
          <t>N/A</t>
        </is>
      </c>
      <c r="BF21" s="439" t="inlineStr">
        <is>
          <t>N/A</t>
        </is>
      </c>
      <c r="BG21" s="439" t="inlineStr">
        <is>
          <t>N/A</t>
        </is>
      </c>
      <c r="BH21" s="439" t="inlineStr">
        <is>
          <t>A01</t>
        </is>
      </c>
      <c r="BI21" s="439" t="inlineStr">
        <is>
          <t>CO2</t>
        </is>
      </c>
      <c r="BJ21" s="439" t="inlineStr">
        <is>
          <t>Positive</t>
        </is>
      </c>
      <c r="BK21" s="439" t="inlineStr">
        <is>
          <t>Pollution control; Technological innovation</t>
        </is>
      </c>
      <c r="BL21" s="439" t="inlineStr">
        <is>
          <t>Implementation Opinions on the 2024-2026 Agricultural Machinery Purchase and Application Subsidy (农办机〔2024〕3号); 2024-2026 National General-Purpose Agricultural Machinery Central Fiscal Maximum Subsidy Schedule (农办机〔2024〕6号); Agricultural Mechanisation Promotion Law</t>
        </is>
      </c>
      <c r="BM21" s="439" t="inlineStr">
        <is>
          <t>https://www.moa.gov.cn/govpublic/NYJXHGLS/202406/t20240604_6456671.htm</t>
        </is>
      </c>
      <c r="BN21" s="439" t="inlineStr">
        <is>
          <t>https://www.moa.gov.cn/nybgb/2024/202410/202410/t20241022_6464800.htm</t>
        </is>
      </c>
    </row>
    <row r="22">
      <c r="A22" s="439" t="inlineStr">
        <is>
          <t>CHNSUBVPSI01S000</t>
        </is>
      </c>
      <c r="B22" s="439" t="inlineStr">
        <is>
          <t>Instrument</t>
        </is>
      </c>
      <c r="C22" s="439" t="inlineStr">
        <is>
          <t>Subsidy</t>
        </is>
      </c>
      <c r="D22" s="439" t="inlineStr">
        <is>
          <t>Vehicle purchase subsidy</t>
        </is>
      </c>
      <c r="E22" s="439" t="inlineStr">
        <is>
          <t>Transport</t>
        </is>
      </c>
      <c r="F22" s="439" t="inlineStr">
        <is>
          <t>Road freight; Road transport</t>
        </is>
      </c>
      <c r="G22" s="439" t="inlineStr">
        <is>
          <t>老旧营运货车报废更新补贴</t>
        </is>
      </c>
      <c r="H22" s="439" t="inlineStr">
        <is>
          <t>Old operating truck scrapping and renewal subsidy</t>
        </is>
      </c>
      <c r="I22" s="439" t="inlineStr">
        <is>
          <t>Large-scale equipment renewal and consumer goods trade-in</t>
        </is>
      </c>
      <c r="J22" s="439" t="inlineStr">
        <is>
          <t>Pursuant to the State Council Action Plan for Promoting Large-scale Equipment Renewal and Consumer Goods Trade-in (国发〔2024〕7号) and the NDRC/MOF Several Measures on Strengthening Support for Large-scale Equipment Renewal and Consumer Goods Trade-in (发改环资〔2024〕1104号), the Ministry of Transport and the Ministry of Finance issued the Notice on Implementing the Scrapping and Renewal of Old Operating Trucks (交规划发〔2024〕90号), providing differentiated subsidies for China III and below emission-standard operating diesel trucks: for scrap-only of old operating diesel trucks, medium trucks receive 10,000–25,000 yuan/vehicle and heavy trucks receive 12,000–45,000 yuan/vehicle (graded by remaining years before mandatory retirement); for scrap-and-renewal with a new China VI diesel or new energy truck, a new-purchase subsidy is added on top of the scrap subsidy (China VI diesel: 25,000–65,000 yuan/vehicle; new energy: 35,000–95,000 yuan/vehicle, graded by vehicle type and axle count); for purchase-only of new energy urban cold-chain distribution trucks, 35,000 yuan/vehicle. Funding is shared between central and local governments at an overall 9:1 ratio. Implementation period: 31 July 2024 to 31 December 2024.</t>
        </is>
      </c>
      <c r="K22" s="439" t="inlineStr">
        <is>
          <t>Green economy; Climate change mitigation; Energy efficiency</t>
        </is>
      </c>
      <c r="L22" s="439" t="inlineStr">
        <is>
          <t>Direct</t>
        </is>
      </c>
      <c r="M22" s="439" t="inlineStr">
        <is>
          <t>Supply-side</t>
        </is>
      </c>
      <c r="N22" s="439" t="inlineStr">
        <is>
          <t>CHN</t>
        </is>
      </c>
      <c r="O22" s="439" t="inlineStr">
        <is>
          <t>national</t>
        </is>
      </c>
      <c r="P22" s="439" t="inlineStr">
        <is>
          <t>N/A</t>
        </is>
      </c>
      <c r="Q22" s="439" t="inlineStr">
        <is>
          <t>30/07/2024</t>
        </is>
      </c>
      <c r="R22" s="439" t="inlineStr">
        <is>
          <t>31/07/2024</t>
        </is>
      </c>
      <c r="S22" s="439" t="inlineStr">
        <is>
          <t>31/12/2026</t>
        </is>
      </c>
      <c r="T22" s="439" t="inlineStr">
        <is>
          <t>20/03/2026</t>
        </is>
      </c>
      <c r="U22" s="439" t="inlineStr">
        <is>
          <t>On 27 August 2024, the general offices of MOT, MPS, MOF and MOFCOM jointly issued the Notice on Further Improving the Scrapping and Renewal of Old Operating Trucks (交办运〔2024〕44号), detailing fund application, review and disbursement procedures.</t>
        </is>
      </c>
      <c r="V22" s="439">
        <f>IF(R22="","In force",IF(R22="N/A","In force",IF(TODAY()&lt;DATE(VALUE(RIGHT(R22,4)),VALUE(MID(R22,4,2)),VALUE(LEFT(R22,2))),"Scheduled",IF(S22="","In force",IF(S22="N/A","In force",IF(TODAY()&lt;DATE(VALUE(RIGHT(S22,4)),VALUE(MID(S22,4,2)),VALUE(LEFT(S22,2))),"In force","Ended"))))))</f>
        <v/>
      </c>
      <c r="W22" s="439" t="inlineStr">
        <is>
          <t>Ministry of Transport (operating truck qualification review and scrapping/renewal eligibility verification); Ministry of Finance (subsidy fund management and disbursement); Ministry of Public Security (vehicle deregistration); Ministry of Commerce (end-of-life vehicle recycling and dismantling management); provincial transport, finance, public security and commerce authorities</t>
        </is>
      </c>
      <c r="X22" s="439" t="inlineStr">
        <is>
          <t>Road vehicles</t>
        </is>
      </c>
      <c r="Y22" s="439" t="inlineStr">
        <is>
          <t>Existing</t>
        </is>
      </c>
      <c r="Z22" s="439" t="inlineStr">
        <is>
          <t>China III and below emission-standard operating diesel trucks (medium and heavy). Vehicles must hold valid road transport permits. Scrapped vehicles must be dismantled at qualified end-of-life vehicle recycling and dismantling enterprises. Newly purchased trucks must be China VI diesel trucks or new energy trucks listed in the national new energy vehicle catalogue. Purchase-only of new energy urban cold-chain distribution trucks is also covered.</t>
        </is>
      </c>
      <c r="AA22" s="439" t="inlineStr">
        <is>
          <t>N/A</t>
        </is>
      </c>
      <c r="AB22" s="439" t="inlineStr">
        <is>
          <t>China III and below emission-standard operating diesel trucks. Scrap subsidy graded by remaining years before mandatory retirement (1–&lt;2 years; 2–&lt;4 years; ≥4 years). New-purchase subsidy graded by vehicle type (medium / heavy 2-axle / 3-axle / 4+-axle) and fuel type (China VI diesel / new energy).</t>
        </is>
      </c>
      <c r="AC22" s="439" t="inlineStr">
        <is>
          <t>Firms</t>
        </is>
      </c>
      <c r="AD22" s="439" t="inlineStr">
        <is>
          <t>Freight enterprises holding valid road transport operating permits (vehicle owners). Includes state-owned and private freight enterprises engaged in road general freight and specialised freight transport.</t>
        </is>
      </c>
      <c r="AE22" s="439" t="inlineStr">
        <is>
          <t>Disposal, collection or sorting (post-consumer); Purchase or use</t>
        </is>
      </c>
      <c r="AF22" s="439" t="inlineStr">
        <is>
          <t>Freight enterprises deliver eligible old trucks to qualified end-of-life vehicle recycling and dismantling enterprises for dismantling, obtaining end-of-life vehicle recycling certificates and vehicle deregistration certificates. For scrap-and-renewal, they additionally purchase eligible new trucks (China VI diesel or new energy) and obtain motor vehicle registration certificates. Subsidy applications are submitted to the local transport authority with the above documentation.</t>
        </is>
      </c>
      <c r="AG22" s="439" t="inlineStr">
        <is>
          <t>1.0-9.5</t>
        </is>
      </c>
      <c r="AH22" s="439" t="inlineStr">
        <is>
          <t>10,000 yuan/vehicle</t>
        </is>
      </c>
      <c r="AI22" s="439" t="inlineStr">
        <is>
          <t>Scrap-only: medium trucks 10,000 yuan/vehicle (1–&lt;2 years remaining), 18,000 yuan/vehicle (2–&lt;4 years), 25,000 yuan/vehicle (≥4 years); heavy trucks 12,000 yuan/vehicle (1–&lt;2 years), 35,000 yuan/vehicle (2–&lt;4 years), 45,000 yuan/vehicle (≥4 years). Scrap-and-renewal additional new-purchase subsidy: China VI diesel — medium 25,000, heavy 2-axle 40,000, 3-axle 55,000, 4+-axle 65,000 yuan/vehicle; new energy — medium 35,000, heavy 2-axle 70,000, 3-axle 85,000, 4+-axle 95,000 yuan/vehicle. Purchase-only new energy cold-chain distribution truck: 35,000 yuan/vehicle. Source: 交规划发〔2024〕90号.</t>
        </is>
      </c>
      <c r="AJ22" s="439" t="inlineStr">
        <is>
          <t>Applicants must submit subsidy applications to the local transport authority with end-of-life vehicle recycling certificates, vehicle deregistration certificates, new vehicle registration certificates (for scrap-and-renewal), and road transport operating permits. Scrapped vehicles must be dismantled at qualified end-of-life vehicle recycling enterprises. New trucks must meet China VI standards or be listed in the new energy vehicle catalogue. Subsidy funds shall not be used for balancing local budgets, repaying local debts or 'three guarantees' expenditures.</t>
        </is>
      </c>
      <c r="AK22" s="439" t="inlineStr">
        <is>
          <t>N/A</t>
        </is>
      </c>
      <c r="AL22" s="439" t="inlineStr">
        <is>
          <t>Scrap-only subsidy calculated by vehicle type (medium/heavy) and remaining years before mandatory retirement (1–&lt;2 / 2–&lt;4 / ≥4). Scrap-and-renewal total subsidy = scrap subsidy + new-purchase subsidy. New-purchase subsidy calculated by axle count and fuel type (China VI diesel / new energy). Purchase-only cold-chain distribution truck subsidy at uniform 35,000 yuan/vehicle.</t>
        </is>
      </c>
      <c r="AM22" s="439" t="inlineStr">
        <is>
          <t>N/A</t>
        </is>
      </c>
      <c r="AN22" s="439" t="inlineStr">
        <is>
          <t>N/A</t>
        </is>
      </c>
      <c r="AO22" s="439" t="inlineStr">
        <is>
          <t>N/A</t>
        </is>
      </c>
      <c r="AP22" s="439" t="inlineStr">
        <is>
          <t>N/A</t>
        </is>
      </c>
      <c r="AQ22" s="439" t="inlineStr">
        <is>
          <t>Scrap-only: medium trucks 10,000–25,000 yuan/vehicle; heavy trucks 12,000–45,000 yuan/vehicle. Scrap-and-renewal total: medium trucks max 60,000 yuan/vehicle; heavy 4+-axle max 140,000 yuan/vehicle. Purchase-only new energy cold-chain distribution truck: 35,000 yuan/vehicle.</t>
        </is>
      </c>
      <c r="AR22" s="439" t="inlineStr">
        <is>
          <t>N/A</t>
        </is>
      </c>
      <c r="AS22" s="439" t="inlineStr">
        <is>
          <t>Central finance disburses subsidy funds to provincial finance via transfer payments. First tranche: 60% of 2024 central subsidy funds; remainder disbursed based on actual expenditure. Freight enterprises apply to local transport authorities; after review and public announcement, finance departments disburse funds to enterprise accounts. Central-local sharing at overall 9:1 ratio (East 85:15, Central 90:10, West 95:5).</t>
        </is>
      </c>
      <c r="AT22" s="439" t="inlineStr">
        <is>
          <t>31 July 2024 to 31 December 2024. Scrapping, renewal and new purchase must be completed within the policy period.</t>
        </is>
      </c>
      <c r="AU22" s="439" t="inlineStr">
        <is>
          <t>Transport authorities responsible for vehicle scrapping/renewal eligibility review. Public security authorities responsible for vehicle deregistration verification. Commerce authorities responsible for end-of-life vehicle recycling and dismantling supervision. False declarations and fraudulent subsidy claims subject to recovery of disbursed funds and legal liability. Provincial transport, finance, public security and commerce authorities responsible for spot checks and supervision.</t>
        </is>
      </c>
      <c r="AV22" s="439" t="inlineStr">
        <is>
          <t>N/A</t>
        </is>
      </c>
      <c r="AW22" s="439" t="inlineStr">
        <is>
          <t>N/A</t>
        </is>
      </c>
      <c r="AX22" s="439" t="inlineStr">
        <is>
          <t>N/A</t>
        </is>
      </c>
      <c r="AY22" s="439" t="inlineStr">
        <is>
          <t>N/A</t>
        </is>
      </c>
      <c r="AZ22" s="439" t="inlineStr">
        <is>
          <t>N/A</t>
        </is>
      </c>
      <c r="BA22" s="439" t="inlineStr">
        <is>
          <t>N/A</t>
        </is>
      </c>
      <c r="BB22" s="439" t="inlineStr">
        <is>
          <t>N/A</t>
        </is>
      </c>
      <c r="BC22" s="439" t="inlineStr">
        <is>
          <t>N/A</t>
        </is>
      </c>
      <c r="BD22" s="439" t="inlineStr">
        <is>
          <t>N/A</t>
        </is>
      </c>
      <c r="BE22" s="439" t="inlineStr">
        <is>
          <t>N/A</t>
        </is>
      </c>
      <c r="BF22" s="439" t="inlineStr">
        <is>
          <t>N/A</t>
        </is>
      </c>
      <c r="BG22" s="439" t="inlineStr">
        <is>
          <t>N/A</t>
        </is>
      </c>
      <c r="BH22" s="439" t="inlineStr">
        <is>
          <t>H49</t>
        </is>
      </c>
      <c r="BI22" s="439" t="inlineStr">
        <is>
          <t>CO2</t>
        </is>
      </c>
      <c r="BJ22" s="439" t="inlineStr">
        <is>
          <t>Positive</t>
        </is>
      </c>
      <c r="BK22" s="439" t="inlineStr">
        <is>
          <t>Pollution control; Energy security; Industrial development</t>
        </is>
      </c>
      <c r="BL22" s="439" t="inlineStr">
        <is>
          <t>Notice on Implementing the Scrapping and Renewal of Old Operating Trucks (交规划发〔2024〕90号); Action Plan for Promoting Large-scale Equipment Renewal and Consumer Goods Trade-in (国发〔2024〕7号); Several Measures on Strengthening Support for Large-scale Equipment Renewal and Consumer Goods Trade-in (发改环资〔2024〕1104号)</t>
        </is>
      </c>
      <c r="BM22" s="439" t="inlineStr">
        <is>
          <t>https://app.www.gov.cn/govdata/gov/202408/02/517908/article.html</t>
        </is>
      </c>
      <c r="BN22" s="439" t="inlineStr">
        <is>
          <t>https://www.gov.cn/zhengce/zhengceku/202503/content_7014455.htm; https://www.gov.cn/zhengce/zhengceku/202604/content_7067530; https://www.mot.gov.cn/xinwen/jiaotongyaowen/202605/t20260514_4205425.html; https://www.gov.cn/zhengce/content/202403/content_6939136.htm; https://www.ndrc.gov.cn/xxgk/zcfb/tz/202404/t20240409_1364672.html</t>
        </is>
      </c>
    </row>
    <row r="23">
      <c r="A23" s="439" t="inlineStr">
        <is>
          <t>CHNSUBVPSI02S000</t>
        </is>
      </c>
      <c r="B23" s="439" t="inlineStr">
        <is>
          <t>Instrument</t>
        </is>
      </c>
      <c r="C23" s="439" t="inlineStr">
        <is>
          <t>Subsidy</t>
        </is>
      </c>
      <c r="D23" s="439" t="inlineStr">
        <is>
          <t>Vehicle purchase subsidy</t>
        </is>
      </c>
      <c r="E23" s="439" t="inlineStr">
        <is>
          <t>Transport</t>
        </is>
      </c>
      <c r="F23" s="439" t="inlineStr">
        <is>
          <t>Road passenger transport; personal transport</t>
        </is>
      </c>
      <c r="G23" s="439" t="inlineStr">
        <is>
          <t>汽车报废更新补贴</t>
        </is>
      </c>
      <c r="H23" s="439" t="inlineStr">
        <is>
          <t>Car scrapping and renewal subsidy</t>
        </is>
      </c>
      <c r="I23" s="439" t="inlineStr">
        <is>
          <t>Large-scale equipment renewal and consumer goods trade-in</t>
        </is>
      </c>
      <c r="J23" s="439" t="inlineStr">
        <is>
          <t>Pursuant to the State Council Action Plan for Promoting Large-scale Equipment Renewal and Consumer Goods Trade-in (国发〔2024〕7号), seven departments including the Ministry of Commerce and the Ministry of Finance issued the Implementation Rules for Car Trade-in Subsidies (商消费函〔2024〕75号), providing lump-sum subsidies to individual consumers who scrap China III and below emission-standard fuel passenger cars or new energy passenger cars registered before 30 April 2018, and purchase new energy passenger cars listed in the MIIT catalogue or fuel passenger cars with engine displacement ≤2.0 litres. On 15 August 2024, seven departments issued the Notice on Further Improving Car Trade-in Work (商消费函〔2024〕392号), raising subsidy rates: the subsidy for purchasing new energy passenger cars was raised from 10,000 to 20,000 yuan/vehicle; the subsidy for purchasing fuel passenger cars (≤2.0L) was raised from 7,000 to 15,000 yuan/vehicle. Implementation period: 24 April 2024 to 31 December 2024.</t>
        </is>
      </c>
      <c r="K23" s="439" t="inlineStr">
        <is>
          <t>Green economy; Climate change mitigation; Energy efficiency</t>
        </is>
      </c>
      <c r="L23" s="439" t="inlineStr">
        <is>
          <t>Direct</t>
        </is>
      </c>
      <c r="M23" s="439" t="inlineStr">
        <is>
          <t>demand-side</t>
        </is>
      </c>
      <c r="N23" s="439" t="inlineStr">
        <is>
          <t>CHN</t>
        </is>
      </c>
      <c r="O23" s="439" t="inlineStr">
        <is>
          <t>national</t>
        </is>
      </c>
      <c r="P23" s="439" t="inlineStr">
        <is>
          <t>N/A</t>
        </is>
      </c>
      <c r="Q23" s="439" t="inlineStr">
        <is>
          <t>24/04/2024</t>
        </is>
      </c>
      <c r="R23" s="439" t="inlineStr">
        <is>
          <t>24/04/2024</t>
        </is>
      </c>
      <c r="S23" s="439" t="inlineStr">
        <is>
          <t>31/12/2026</t>
        </is>
      </c>
      <c r="T23" s="439" t="inlineStr">
        <is>
          <t>30/12/2025</t>
        </is>
      </c>
      <c r="U23" s="439" t="inlineStr">
        <is>
          <t>On 15 August 2024, seven departments including MOFCOM issued the Notice on Further Improving Car Trade-in Work (商消费函〔2024〕392号), raising the NEV passenger car subsidy from 10,000 to 20,000 yuan/vehicle and the fuel passenger car subsidy from 7,000 to 15,000 yuan/vehicle.</t>
        </is>
      </c>
      <c r="V23" s="439">
        <f>IF(R23="","In force",IF(R23="N/A","In force",IF(TODAY()&lt;DATE(VALUE(RIGHT(R23,4)),VALUE(MID(R23,4,2)),VALUE(LEFT(R23,2))),"Scheduled",IF(S23="","In force",IF(S23="N/A","In force",IF(TODAY()&lt;DATE(VALUE(RIGHT(S23,4)),VALUE(MID(S23,4,2)),VALUE(LEFT(S23,2))),"In force","Ended"))))))</f>
        <v/>
      </c>
      <c r="W23" s="439" t="inlineStr">
        <is>
          <t>Ministry of Commerce (car trade-in policy coordination and automotive distribution industry management); Ministry of Finance (subsidy fund management and disbursement); Ministry of Industry and Information Technology (new energy vehicle model catalogue); Ministry of Public Security (vehicle registration and deregistration); provincial commerce, finance, industry and IT, and public security authorities</t>
        </is>
      </c>
      <c r="X23" s="439" t="inlineStr">
        <is>
          <t>Road vehicles</t>
        </is>
      </c>
      <c r="Y23" s="439" t="inlineStr">
        <is>
          <t>Existing</t>
        </is>
      </c>
      <c r="Z23" s="439" t="inlineStr">
        <is>
          <t>Old vehicles eligible for scrapping: China III and below emission-standard fuel passenger cars; new energy passenger cars registered on or before 30 April 2018. New vehicles: new energy passenger cars listed in the MIIT catalogue or fuel passenger cars with engine displacement ≤2.0 litres. Scrapped vehicles must be dismantled at qualified end-of-life vehicle recycling enterprises. New vehicles must be passenger cars (excluding commercial vehicles).</t>
        </is>
      </c>
      <c r="AA23" s="439" t="inlineStr">
        <is>
          <t>N/A</t>
        </is>
      </c>
      <c r="AB23" s="439" t="inlineStr">
        <is>
          <t>Old vehicles: China III and below fuel passenger cars, or NEV passenger cars registered before 30 April 2018. New fuel passenger cars: engine displacement ≤2.0 litres.</t>
        </is>
      </c>
      <c r="AC23" s="439" t="inlineStr">
        <is>
          <t>Households</t>
        </is>
      </c>
      <c r="AD23" s="439" t="inlineStr">
        <is>
          <t>Individual consumers (natural persons). The owner of the scrapped old vehicle and the new vehicle must be the same person. Enterprises and institutions are excluded.</t>
        </is>
      </c>
      <c r="AE23" s="439" t="inlineStr">
        <is>
          <t>Disposal, collection or sorting (post-consumer); Purchase or use</t>
        </is>
      </c>
      <c r="AF23" s="439" t="inlineStr">
        <is>
          <t>Individual consumers deliver eligible old passenger cars to qualified end-of-life vehicle recycling enterprises for dismantling and deregistration, and purchase eligible new passenger cars. Subsidy applications are submitted through the national automotive distribution information management system website or the 'Car Trade-in' mini-program.</t>
        </is>
      </c>
      <c r="AG23" s="439" t="inlineStr">
        <is>
          <t>1.5-2.0</t>
        </is>
      </c>
      <c r="AH23" s="439" t="inlineStr">
        <is>
          <t>10,000 yuan/vehicle</t>
        </is>
      </c>
      <c r="AI23" s="439" t="inlineStr">
        <is>
          <t>After 商消费函〔2024〕392号 increase: scrap old fuel car (China III or below) or old NEV and purchase new NEV: 20,000 yuan/vehicle; scrap old fuel car (China III or below) and purchase fuel car (≤2.0L): 15,000 yuan/vehicle. Sources: 商消费函〔2024〕75号 and 商消费函〔2024〕392号.</t>
        </is>
      </c>
      <c r="AJ23" s="439" t="inlineStr">
        <is>
          <t>Applicants must be individual consumers; scrapped vehicle owner and new vehicle owner must be the same person. Scrapped vehicles must be dismantled at qualified enterprises. Applications submitted online with identity documents, recycling certificates, deregistration certificates, new vehicle purchase invoices and registration certificates. All supporting documents must be obtained between 24 April 2024 and 31 December 2024.</t>
        </is>
      </c>
      <c r="AK23" s="439" t="inlineStr">
        <is>
          <t>N/A</t>
        </is>
      </c>
      <c r="AL23" s="439" t="inlineStr">
        <is>
          <t>Subsidy amount by new vehicle type: NEV passenger car 20,000 yuan/vehicle; fuel passenger car (≤2.0L) 15,000 yuan/vehicle. One subsidy per scrapped old vehicle matched to one new vehicle. Applications reviewed by local commerce authorities; funds disbursed by finance departments.</t>
        </is>
      </c>
      <c r="AM23" s="439" t="inlineStr">
        <is>
          <t>N/A</t>
        </is>
      </c>
      <c r="AN23" s="439" t="inlineStr">
        <is>
          <t>N/A</t>
        </is>
      </c>
      <c r="AO23" s="439" t="inlineStr">
        <is>
          <t>N/A</t>
        </is>
      </c>
      <c r="AP23" s="439" t="inlineStr">
        <is>
          <t>N/A</t>
        </is>
      </c>
      <c r="AQ23" s="439" t="inlineStr">
        <is>
          <t>NEV passenger car: 20,000 yuan/vehicle; fuel passenger car (≤2.0L): 15,000 yuan/vehicle.</t>
        </is>
      </c>
      <c r="AR23" s="439" t="inlineStr">
        <is>
          <t>N/A</t>
        </is>
      </c>
      <c r="AS23" s="439" t="inlineStr">
        <is>
          <t>Central finance allocates subsidy funds to provincial finance via transfer payments. Individual consumers submit online applications; after review and public announcement, finance departments disburse funds to consumers' personal bank accounts.</t>
        </is>
      </c>
      <c r="AT23" s="439" t="inlineStr">
        <is>
          <t>24 April 2024 to 31 December 2024. Supporting documents must be obtained within this period.</t>
        </is>
      </c>
      <c r="AU23" s="439" t="inlineStr">
        <is>
          <t>Commerce authorities responsible for application review. Public security authorities responsible for vehicle registration verification. False information and subsidy fraud subject to recovery of funds and legal liability. Localities shall not require scrapped vehicles to be delivered to designated enterprises.</t>
        </is>
      </c>
      <c r="AV23" s="439" t="inlineStr">
        <is>
          <t>N/A</t>
        </is>
      </c>
      <c r="AW23" s="439" t="inlineStr">
        <is>
          <t>N/A</t>
        </is>
      </c>
      <c r="AX23" s="439" t="inlineStr">
        <is>
          <t>N/A</t>
        </is>
      </c>
      <c r="AY23" s="439" t="inlineStr">
        <is>
          <t>N/A</t>
        </is>
      </c>
      <c r="AZ23" s="439" t="inlineStr">
        <is>
          <t>N/A</t>
        </is>
      </c>
      <c r="BA23" s="439" t="inlineStr">
        <is>
          <t>N/A</t>
        </is>
      </c>
      <c r="BB23" s="439" t="inlineStr">
        <is>
          <t>N/A</t>
        </is>
      </c>
      <c r="BC23" s="439" t="inlineStr">
        <is>
          <t>N/A</t>
        </is>
      </c>
      <c r="BD23" s="439" t="inlineStr">
        <is>
          <t>N/A</t>
        </is>
      </c>
      <c r="BE23" s="439" t="inlineStr">
        <is>
          <t>N/A</t>
        </is>
      </c>
      <c r="BF23" s="439" t="inlineStr">
        <is>
          <t>N/A</t>
        </is>
      </c>
      <c r="BG23" s="439" t="inlineStr">
        <is>
          <t>N/A</t>
        </is>
      </c>
      <c r="BH23" s="439" t="inlineStr">
        <is>
          <t>H49</t>
        </is>
      </c>
      <c r="BI23" s="439" t="inlineStr">
        <is>
          <t>CO2</t>
        </is>
      </c>
      <c r="BJ23" s="439" t="inlineStr">
        <is>
          <t>Positive</t>
        </is>
      </c>
      <c r="BK23" s="439" t="inlineStr">
        <is>
          <t>Pollution control; Energy security; Industrial development</t>
        </is>
      </c>
      <c r="BL23" s="439" t="inlineStr">
        <is>
          <t>Implementation Rules for Car Trade-in Subsidies (商消费函〔2024〕75号); Notice on Further Improving Car Trade-in Work (商消费函〔2024〕392号); Action Plan for Promoting Large-scale Equipment Renewal and Consumer Goods Trade-in (国发〔2024〕7号)</t>
        </is>
      </c>
      <c r="BM23" s="439" t="inlineStr">
        <is>
          <t>http://www.mofcom.gov.cn/zfxxgk/fdzdgknr/ztfl/gnmygl/art/2024/art_00ec662a1a234fa6878308334ad0d728.html</t>
        </is>
      </c>
      <c r="BN23" s="439" t="inlineStr">
        <is>
          <t>https://www.mofcom.gov.cn/zfxxgk/gkml/art/2024/art_d4224d2ebd8b4120875bc99963538fbe.html; https://www.gov.cn/zhengce/zhengceku/202501/content_6999564.htm; https://policy.mofcom.gov.cn/claw/clawContent.shtml?id=104379; https://www.gov.cn/zhengce/content/202403/content_6939136.htm</t>
        </is>
      </c>
    </row>
    <row r="24">
      <c r="A24" s="439" t="inlineStr">
        <is>
          <t>CHNSUBVPSI03S000</t>
        </is>
      </c>
      <c r="B24" s="439" t="inlineStr">
        <is>
          <t>Instrument</t>
        </is>
      </c>
      <c r="C24" s="439" t="inlineStr">
        <is>
          <t>Subsidy</t>
        </is>
      </c>
      <c r="D24" s="439" t="inlineStr">
        <is>
          <t>Vehicle purchase subsidy</t>
        </is>
      </c>
      <c r="E24" s="439" t="inlineStr">
        <is>
          <t>Transport</t>
        </is>
      </c>
      <c r="F24" s="439" t="inlineStr">
        <is>
          <t>Road passenger transport; personal transport</t>
        </is>
      </c>
      <c r="G24" s="439" t="inlineStr">
        <is>
          <t>汽车置换更新补贴</t>
        </is>
      </c>
      <c r="H24" s="439" t="inlineStr">
        <is>
          <t>Car replacement subsidy</t>
        </is>
      </c>
      <c r="I24" s="439" t="inlineStr">
        <is>
          <t>Large-scale equipment renewal and consumer goods trade-in</t>
        </is>
      </c>
      <c r="J24" s="439" t="inlineStr">
        <is>
          <t>In the Notice on Further Improving Car Trade-in Work (商消费函〔2024〕392号), seven departments including the Ministry of Commerce established, alongside the car scrapping subsidy, a requirement for each province to formulate its own car replacement subsidy scheme, providing subsidies to individual consumers who transfer their existing passenger cars and purchase new passenger cars. Provinces set their own subsidy rates, eligibility criteria and support modalities within the framework of 商消费函〔2024〕392号. Replacement subsidies and scrapping subsidies are mutually exclusive. Generally, NEV replacement subsidies (approx. 15,000–20,000 yuan) are higher than fuel vehicle replacement subsidies (approx. 8,000–15,000 yuan). Implementation period is aligned with the car scrapping subsidy.</t>
        </is>
      </c>
      <c r="K24" s="439" t="inlineStr">
        <is>
          <t>Green economy; Climate change mitigation; Energy efficiency</t>
        </is>
      </c>
      <c r="L24" s="439" t="inlineStr">
        <is>
          <t>Direct</t>
        </is>
      </c>
      <c r="M24" s="439" t="inlineStr">
        <is>
          <t>demand-side</t>
        </is>
      </c>
      <c r="N24" s="439" t="inlineStr">
        <is>
          <t>CHN</t>
        </is>
      </c>
      <c r="O24" s="439" t="inlineStr">
        <is>
          <t>national</t>
        </is>
      </c>
      <c r="P24" s="439" t="inlineStr">
        <is>
          <t>N/A</t>
        </is>
      </c>
      <c r="Q24" s="439" t="inlineStr">
        <is>
          <t>15/08/2024</t>
        </is>
      </c>
      <c r="R24" s="439" t="inlineStr">
        <is>
          <t>15/08/2024</t>
        </is>
      </c>
      <c r="S24" s="439" t="inlineStr">
        <is>
          <t>31/12/2026</t>
        </is>
      </c>
      <c r="T24" s="439" t="inlineStr">
        <is>
          <t>30/12/2025</t>
        </is>
      </c>
      <c r="U24" s="439" t="inlineStr">
        <is>
          <t>No subsequent amendment specifically revising the car replacement provisions of 商消费函〔2024〕392号 has been identified.</t>
        </is>
      </c>
      <c r="V24" s="439">
        <f>IF(R24="","In force",IF(R24="N/A","In force",IF(TODAY()&lt;DATE(VALUE(RIGHT(R24,4)),VALUE(MID(R24,4,2)),VALUE(LEFT(R24,2))),"Scheduled",IF(S24="","In force",IF(S24="N/A","In force",IF(TODAY()&lt;DATE(VALUE(RIGHT(S24,4)),VALUE(MID(S24,4,2)),VALUE(LEFT(S24,2))),"In force","Ended"))))))</f>
        <v/>
      </c>
      <c r="W24" s="439" t="inlineStr">
        <is>
          <t>Ministry of Commerce (car trade-in policy coordination and replacement framework development); Ministry of Finance (subsidy fund management); provincial commerce authorities (formulating and implementing provincial replacement subsidy schemes); provincial finance authorities (local subsidy fund disbursement)</t>
        </is>
      </c>
      <c r="X24" s="439" t="inlineStr">
        <is>
          <t>Road vehicles</t>
        </is>
      </c>
      <c r="Y24" s="439" t="inlineStr">
        <is>
          <t>Existing</t>
        </is>
      </c>
      <c r="Z24" s="439" t="inlineStr">
        <is>
          <t>Old vehicles eligible for transfer: passenger cars registered in the name of individual consumers (specific vehicle age and emission standards determined by each province). New vehicles: passenger cars (new energy or fuel, parameters determined by each province). Old vehicle transfer must be completed through the second-hand car trading market.</t>
        </is>
      </c>
      <c r="AA24" s="439" t="inlineStr">
        <is>
          <t>Each province determines its own old vehicle transfer conditions and new vehicle purchase requirements.</t>
        </is>
      </c>
      <c r="AB24" s="439" t="inlineStr">
        <is>
          <t>Old vehicles must be passenger cars registered in individual consumers' names. New passenger car restrictions determined by each province. Replacement and scrapping subsidies are mutually exclusive.</t>
        </is>
      </c>
      <c r="AC24" s="439" t="inlineStr">
        <is>
          <t>Households</t>
        </is>
      </c>
      <c r="AD24" s="439" t="inlineStr">
        <is>
          <t>Individual consumers (natural persons). The owner transferring the old vehicle and purchasing the new vehicle must be the same person. Enterprises and institutions are excluded.</t>
        </is>
      </c>
      <c r="AE24" s="439" t="inlineStr">
        <is>
          <t>Purchase or use; Transfer, assignment or trading</t>
        </is>
      </c>
      <c r="AF24" s="439" t="inlineStr">
        <is>
          <t>Individual consumers transfer their existing passenger cars through the second-hand car trading market and purchase new passenger cars. Subsidy applications submitted to local commerce authorities or through designated online platforms, with old vehicle transfer invoices, new vehicle purchase invoices and registration certificates.</t>
        </is>
      </c>
      <c r="AG24" s="439" t="inlineStr">
        <is>
          <t>0.8-2.0</t>
        </is>
      </c>
      <c r="AH24" s="439" t="inlineStr">
        <is>
          <t>10,000 yuan/vehicle</t>
        </is>
      </c>
      <c r="AI24" s="439" t="inlineStr">
        <is>
          <t>Subsidy rates determined by each province within the 商消费函〔2024〕392号 framework. Typical range: NEV replacement approx. 15,000–20,000 yuan/vehicle; fuel vehicle replacement approx. 8,000–15,000 yuan/vehicle. Provinces generally apply a total budget cap, first-come-first-served.</t>
        </is>
      </c>
      <c r="AJ24" s="439" t="inlineStr">
        <is>
          <t>Applicants must be individual consumers; old and new vehicle owners must be the same person. Old vehicles transferred through legal second-hand car trading channels. Replacement and scrapping subsidies cannot be claimed simultaneously.</t>
        </is>
      </c>
      <c r="AK24" s="439" t="inlineStr">
        <is>
          <t>N/A</t>
        </is>
      </c>
      <c r="AL24" s="439" t="inlineStr">
        <is>
          <t>Subsidy amounts determined by each province under its local scheme, generally graded by new vehicle fuel type and engine displacement. Provinces generally impose a total fund cap; new applications not accepted once budget is exhausted.</t>
        </is>
      </c>
      <c r="AM24" s="439" t="inlineStr">
        <is>
          <t>N/A</t>
        </is>
      </c>
      <c r="AN24" s="439" t="inlineStr">
        <is>
          <t>N/A</t>
        </is>
      </c>
      <c r="AO24" s="439" t="inlineStr">
        <is>
          <t>N/A</t>
        </is>
      </c>
      <c r="AP24" s="439" t="inlineStr">
        <is>
          <t>N/A</t>
        </is>
      </c>
      <c r="AQ24" s="439" t="inlineStr">
        <is>
          <t>Each province sets its own total budget cap and per-vehicle caps. Generally NEV ≤20,000 yuan/vehicle; fuel vehicle ≤15,000 yuan/vehicle.</t>
        </is>
      </c>
      <c r="AR24" s="439" t="inlineStr">
        <is>
          <t>N/A</t>
        </is>
      </c>
      <c r="AS24" s="439" t="inlineStr">
        <is>
          <t>Each province determines its own fund-sharing ratio and disbursement method. Individual consumers apply through provincial platforms; after review, funds disbursed to personal bank accounts.</t>
        </is>
      </c>
      <c r="AT24" s="439" t="inlineStr">
        <is>
          <t>Provincial periods generally aligned with car scrapping subsidy, August 2024 to 31 December 2024.</t>
        </is>
      </c>
      <c r="AU24" s="439" t="inlineStr">
        <is>
          <t>Provincial commerce authorities responsible for application review. Public security authorities responsible for vehicle registration verification. Replacement and scrapping subsidy information cross-checked to prevent duplicate claims.</t>
        </is>
      </c>
      <c r="AV24" s="439" t="inlineStr">
        <is>
          <t>N/A</t>
        </is>
      </c>
      <c r="AW24" s="439" t="inlineStr">
        <is>
          <t>N/A</t>
        </is>
      </c>
      <c r="AX24" s="439" t="inlineStr">
        <is>
          <t>N/A</t>
        </is>
      </c>
      <c r="AY24" s="439" t="inlineStr">
        <is>
          <t>N/A</t>
        </is>
      </c>
      <c r="AZ24" s="439" t="inlineStr">
        <is>
          <t>N/A</t>
        </is>
      </c>
      <c r="BA24" s="439" t="inlineStr">
        <is>
          <t>N/A</t>
        </is>
      </c>
      <c r="BB24" s="439" t="inlineStr">
        <is>
          <t>N/A</t>
        </is>
      </c>
      <c r="BC24" s="439" t="inlineStr">
        <is>
          <t>N/A</t>
        </is>
      </c>
      <c r="BD24" s="439" t="inlineStr">
        <is>
          <t>N/A</t>
        </is>
      </c>
      <c r="BE24" s="439" t="inlineStr">
        <is>
          <t>N/A</t>
        </is>
      </c>
      <c r="BF24" s="439" t="inlineStr">
        <is>
          <t>N/A</t>
        </is>
      </c>
      <c r="BG24" s="439" t="inlineStr">
        <is>
          <t>N/A</t>
        </is>
      </c>
      <c r="BH24" s="439" t="inlineStr">
        <is>
          <t>H49</t>
        </is>
      </c>
      <c r="BI24" s="439" t="inlineStr">
        <is>
          <t>CO2</t>
        </is>
      </c>
      <c r="BJ24" s="439" t="inlineStr">
        <is>
          <t>Positive</t>
        </is>
      </c>
      <c r="BK24" s="439" t="inlineStr">
        <is>
          <t>Pollution control; Industrial development</t>
        </is>
      </c>
      <c r="BL24" s="439" t="inlineStr">
        <is>
          <t>Notice on Further Improving Car Trade-in Work (商消费函〔2024〕392号); Action Plan for Promoting Large-scale Equipment Renewal and Consumer Goods Trade-in (国发〔2024〕7号)</t>
        </is>
      </c>
      <c r="BM24" s="439" t="inlineStr">
        <is>
          <t>https://www.mofcom.gov.cn/zfxxgk/gkml/art/2024/art_d4224d2ebd8b4120875bc99963538fbe.html</t>
        </is>
      </c>
      <c r="BN24" s="439" t="inlineStr">
        <is>
          <t>https://www.mofcom.gov.cn/zfxxgk/gkml/art/2024/art_d4224d2ebd8b4120875bc99963538fbe.html; https://www.gov.cn/zhengce/zhengceku/202501/content_6999564.htm; https://policy.mofcom.gov.cn/claw/clawContent.shtml?id=104379; https://www.gov.cn/zhengce/content/202403/content_6939136.htm</t>
        </is>
      </c>
    </row>
    <row r="25">
      <c r="A25" s="439" t="inlineStr">
        <is>
          <t>CHNSUBVPSI04S000</t>
        </is>
      </c>
      <c r="B25" s="439" t="inlineStr">
        <is>
          <t>Instrument</t>
        </is>
      </c>
      <c r="C25" s="439" t="inlineStr">
        <is>
          <t>Subsidy</t>
        </is>
      </c>
      <c r="D25" s="439" t="inlineStr">
        <is>
          <t>Vehicle purchase subsidy</t>
        </is>
      </c>
      <c r="E25" s="439" t="inlineStr">
        <is>
          <t>Transport</t>
        </is>
      </c>
      <c r="F25" s="439" t="inlineStr">
        <is>
          <t>Urban public transport</t>
        </is>
      </c>
      <c r="G25" s="439" t="inlineStr">
        <is>
          <t>新能源城市公交车及动力电池更新补贴</t>
        </is>
      </c>
      <c r="H25" s="439" t="inlineStr">
        <is>
          <t>New energy city bus and power battery renewal subsidy</t>
        </is>
      </c>
      <c r="I25" s="439" t="inlineStr">
        <is>
          <t>Large-scale equipment renewal and consumer goods trade-in</t>
        </is>
      </c>
      <c r="J25" s="439" t="inlineStr">
        <is>
          <t>Pursuant to the State Council Action Plan for Promoting Large-scale Equipment Renewal and Consumer Goods Trade-in (国发〔2024〕7号) and the NDRC/MOF Several Measures on Strengthening Support for Large-scale Equipment Renewal and Consumer Goods Trade-in (发改环资〔2024〕1104号), the Ministry of Transport and the Ministry of Finance issued the Implementation Rules for New Energy City Bus and Power Battery Renewal Subsidies (交运函〔2024〕390号), providing fixed-amount subsidies to city bus operators for renewing new energy city buses aged 8 years or above and for replacing power batteries. For new energy city bus renewal: average subsidy of 80,000 yuan per vehicle. For power battery replacement: 42,000 yuan per vehicle, capped at 50% of the new battery purchase price. Funding is shared between central and local governments (East 85:15, Central 90:10, West 95:5). Implementation period: 29 July 2024 to 31 December 2024; application deadline 20 January 2025. On 24 September 2024, supplementary notice (交办运〔2024〕49号) clarified new bus type requirements and allowed the use of ultra-long-term special government bond funds.</t>
        </is>
      </c>
      <c r="K25" s="439" t="inlineStr">
        <is>
          <t>Green economy; Climate change mitigation; Energy efficiency</t>
        </is>
      </c>
      <c r="L25" s="439" t="inlineStr">
        <is>
          <t>Direct</t>
        </is>
      </c>
      <c r="M25" s="439" t="inlineStr">
        <is>
          <t>Supply-side</t>
        </is>
      </c>
      <c r="N25" s="439" t="inlineStr">
        <is>
          <t>CHN</t>
        </is>
      </c>
      <c r="O25" s="439" t="inlineStr">
        <is>
          <t>national</t>
        </is>
      </c>
      <c r="P25" s="439" t="inlineStr">
        <is>
          <t>N/A</t>
        </is>
      </c>
      <c r="Q25" s="439" t="inlineStr">
        <is>
          <t>29/07/2024</t>
        </is>
      </c>
      <c r="R25" s="439" t="inlineStr">
        <is>
          <t>29/07/2024</t>
        </is>
      </c>
      <c r="S25" s="439" t="inlineStr">
        <is>
          <t>31/12/2026</t>
        </is>
      </c>
      <c r="T25" s="439" t="inlineStr">
        <is>
          <t>01/05/2026</t>
        </is>
      </c>
      <c r="U25" s="439" t="inlineStr">
        <is>
          <t>On 24 September 2024, the general offices of MOT, NDRC and MOF jointly issued the Supplementary Notice on Further Improving New Energy City Bus and Power Battery Renewal Work (交办运〔2024〕49号), clarifying new bus type requirements and allowing the use of ultra-long-term special government bond funds.</t>
        </is>
      </c>
      <c r="V25" s="439">
        <f>IF(R25="","In force",IF(R25="N/A","In force",IF(TODAY()&lt;DATE(VALUE(RIGHT(R25,4)),VALUE(MID(R25,4,2)),VALUE(LEFT(R25,2))),"Scheduled",IF(S25="","In force",IF(S25="N/A","In force",IF(TODAY()&lt;DATE(VALUE(RIGHT(S25,4)),VALUE(MID(S25,4,2)),VALUE(LEFT(S25,2))),"In force","Ended"))))))</f>
        <v/>
      </c>
      <c r="W25" s="439" t="inlineStr">
        <is>
          <t>Ministry of Transport (urban bus industry management and vehicle renewal eligibility review); Ministry of Finance (subsidy fund management and disbursement); National Development and Reform Commission (investment policy and special government bond fund coordination); provincial transport, finance and development and reform authorities</t>
        </is>
      </c>
      <c r="X25" s="439" t="inlineStr">
        <is>
          <t>Road vehicles; Batteries</t>
        </is>
      </c>
      <c r="Y25" s="439" t="inlineStr">
        <is>
          <t>Existing</t>
        </is>
      </c>
      <c r="Z25" s="439" t="inlineStr">
        <is>
          <t>Bus renewal: city buses aged 8 years or above (registered on or before 31 December 2016). New buses must be battery electric, plug-in hybrid or hydrogen fuel cell vehicles. Battery replacement: replacement batteries must be manufactured after 1 January 2024, with warranty ≥5 years and meeting GB 38031—2020 safety standard.</t>
        </is>
      </c>
      <c r="AA25" s="439" t="inlineStr">
        <is>
          <t>N/A</t>
        </is>
      </c>
      <c r="AB25" s="439" t="inlineStr">
        <is>
          <t>Buses aged ≥8 years (registered on or before 31 December 2016). New buses must be listed in the national NEV catalogues. Battery replacement subsidy capped at 50% of new battery purchase price.</t>
        </is>
      </c>
      <c r="AC25" s="439" t="inlineStr">
        <is>
          <t>Firms</t>
        </is>
      </c>
      <c r="AD25" s="439" t="inlineStr">
        <is>
          <t>City bus enterprises legally holding urban bus route operating rights.</t>
        </is>
      </c>
      <c r="AE25" s="439" t="inlineStr">
        <is>
          <t>Disposal, collection or sorting (post-consumer); Purchase or use</t>
        </is>
      </c>
      <c r="AF25" s="439" t="inlineStr">
        <is>
          <t>City bus enterprises scrap and deregister old buses aged 8 years or above and purchase eligible new energy city buses, or replace full sets of power batteries in existing buses. Battery replacement must be carried out by qualified enterprises.</t>
        </is>
      </c>
      <c r="AG25" s="439" t="inlineStr">
        <is>
          <t>4.2-8.0</t>
        </is>
      </c>
      <c r="AH25" s="439" t="inlineStr">
        <is>
          <t>10,000 yuan/vehicle</t>
        </is>
      </c>
      <c r="AI25" s="439" t="inlineStr">
        <is>
          <t>New energy city bus renewal: average 80,000 yuan/vehicle. Power battery replacement: 42,000 yuan/vehicle, capped at 50% of new battery price. Source: 交运函〔2024〕390号.</t>
        </is>
      </c>
      <c r="AJ25" s="439" t="inlineStr">
        <is>
          <t>Applicants must submit applications with end-of-life recycling certificates, deregistration certificates, new vehicle registration certificates (for renewal), battery replacement acceptance certificates (for battery), and bus route operating rights documentation. Documents must be obtained between 1 July 2024 and 31 December 2024. Application deadline: 20 January 2025.</t>
        </is>
      </c>
      <c r="AK25" s="439" t="inlineStr">
        <is>
          <t>N/A</t>
        </is>
      </c>
      <c r="AL25" s="439" t="inlineStr">
        <is>
          <t>Bus renewal subsidy = number of vehicles × per-vehicle rate set by each locality. Battery replacement subsidy = number of vehicles × 42,000 yuan/vehicle, capped at 50% of new battery price.</t>
        </is>
      </c>
      <c r="AM25" s="439" t="inlineStr">
        <is>
          <t>N/A</t>
        </is>
      </c>
      <c r="AN25" s="439" t="inlineStr">
        <is>
          <t>N/A</t>
        </is>
      </c>
      <c r="AO25" s="439" t="inlineStr">
        <is>
          <t>N/A</t>
        </is>
      </c>
      <c r="AP25" s="439" t="inlineStr">
        <is>
          <t>N/A</t>
        </is>
      </c>
      <c r="AQ25" s="439" t="inlineStr">
        <is>
          <t>Bus renewal: average 80,000 yuan/vehicle. Battery replacement: 42,000 yuan/vehicle, capped at 50% of new battery price. Localities shall not require scrapped assets to be delivered to designated enterprises.</t>
        </is>
      </c>
      <c r="AR25" s="439" t="inlineStr">
        <is>
          <t>N/A</t>
        </is>
      </c>
      <c r="AS25" s="439" t="inlineStr">
        <is>
          <t>MOF pre-disburses 60% of subsidy funds to provincial finance. City bus enterprises apply to local transport authorities; after review, funds disbursed to enterprise accounts. Central-local sharing: East 85:15, Central 90:10, West 95:5.</t>
        </is>
      </c>
      <c r="AT25" s="439" t="inlineStr">
        <is>
          <t>29 July 2024 to 31 December 2024. Documents must be dated 1 July 2024 to 31 December 2024. Application deadline: 20 January 2025. Provincial aggregation deadline: 28 February 2025.</t>
        </is>
      </c>
      <c r="AU25" s="439" t="inlineStr">
        <is>
          <t>Transport authorities responsible for eligibility review; finance authorities for fund management. False declarations subject to recovery of funds and legal liability.</t>
        </is>
      </c>
      <c r="AV25" s="439" t="inlineStr">
        <is>
          <t>N/A</t>
        </is>
      </c>
      <c r="AW25" s="439" t="inlineStr">
        <is>
          <t>N/A</t>
        </is>
      </c>
      <c r="AX25" s="439" t="inlineStr">
        <is>
          <t>N/A</t>
        </is>
      </c>
      <c r="AY25" s="439" t="inlineStr">
        <is>
          <t>N/A</t>
        </is>
      </c>
      <c r="AZ25" s="439" t="inlineStr">
        <is>
          <t>N/A</t>
        </is>
      </c>
      <c r="BA25" s="439" t="inlineStr">
        <is>
          <t>N/A</t>
        </is>
      </c>
      <c r="BB25" s="439" t="inlineStr">
        <is>
          <t>N/A</t>
        </is>
      </c>
      <c r="BC25" s="439" t="inlineStr">
        <is>
          <t>N/A</t>
        </is>
      </c>
      <c r="BD25" s="439" t="inlineStr">
        <is>
          <t>N/A</t>
        </is>
      </c>
      <c r="BE25" s="439" t="inlineStr">
        <is>
          <t>N/A</t>
        </is>
      </c>
      <c r="BF25" s="439" t="inlineStr">
        <is>
          <t>N/A</t>
        </is>
      </c>
      <c r="BG25" s="439" t="inlineStr">
        <is>
          <t>N/A</t>
        </is>
      </c>
      <c r="BH25" s="439" t="inlineStr">
        <is>
          <t>H49</t>
        </is>
      </c>
      <c r="BI25" s="439" t="inlineStr">
        <is>
          <t>CO2</t>
        </is>
      </c>
      <c r="BJ25" s="439" t="inlineStr">
        <is>
          <t>Positive</t>
        </is>
      </c>
      <c r="BK25" s="439" t="inlineStr">
        <is>
          <t>Pollution control; Energy security; Public health</t>
        </is>
      </c>
      <c r="BL25" s="439" t="inlineStr">
        <is>
          <t>Implementation Rules for New Energy City Bus and Power Battery Renewal Subsidies (交运函〔2024〕390号); Action Plan for Promoting Large-scale Equipment Renewal and Consumer Goods Trade-in (国发〔2024〕7号); Several Measures on Strengthening Support for Large-scale Equipment Renewal and Consumer Goods Trade-in (发改环资〔2024〕1104号)</t>
        </is>
      </c>
      <c r="BM25" s="439" t="inlineStr">
        <is>
          <t>https://www.ndrc.gov.cn/xwdt/ztzl/tddgmsbgxhxfpyjhx/gzdt/202410/t20241031_1394144_ext.html</t>
        </is>
      </c>
      <c r="BN25" s="439" t="inlineStr">
        <is>
          <t>https://xxgk.mot.gov.cn/2020/jigou/ysfws/202409/t20240925_4156949.html; https://policy.mofcom.gov.cn/claw/clawContent.shtml?id=103251; https://www.gov.cn/zhengce/content/202403/content_6939136.htm; https://www.ndrc.gov.cn/xxgk/zcfb/tz/202404/t20240409_1364672.html</t>
        </is>
      </c>
    </row>
    <row r="26">
      <c r="A26" s="439" t="inlineStr">
        <is>
          <t>CHNSUBECDI01S000</t>
        </is>
      </c>
      <c r="B26" s="439" t="inlineStr">
        <is>
          <t>Instrument</t>
        </is>
      </c>
      <c r="C26" s="439" t="inlineStr">
        <is>
          <t>Subsidy</t>
        </is>
      </c>
      <c r="D26" s="439" t="inlineStr">
        <is>
          <t>Renewable electricity contract for difference</t>
        </is>
      </c>
      <c r="E26" s="439" t="inlineStr">
        <is>
          <t>Energy</t>
        </is>
      </c>
      <c r="F26" s="439" t="inlineStr">
        <is>
          <t>Renewable electricity; wind power; solar power; new energy power generation</t>
        </is>
      </c>
      <c r="G26" s="439" t="inlineStr">
        <is>
          <t>新能源可持续发展价格结算机制</t>
        </is>
      </c>
      <c r="H26" s="439" t="inlineStr">
        <is>
          <t>New energy sustainable price settlement mechanism</t>
        </is>
      </c>
      <c r="I26" s="439" t="inlineStr">
        <is>
          <t>N/A</t>
        </is>
      </c>
      <c r="J26" s="439" t="inlineStr">
        <is>
          <t>China deepens market-based reform of new energy feed-in tariffs and establishes a sustainable price settlement mechanism for eligible new energy generation. New energy electricity enters power markets and feed-in prices are formed through market transactions. For electricity included in the mechanism, a difference settlement is made between the market transaction average price and the mechanism electricity price: when the market average is lower than the mechanism price, the difference is paid to the generator; when it is higher, the generator pays back the difference.</t>
        </is>
      </c>
      <c r="K26" s="439" t="inlineStr">
        <is>
          <t>Renewable energy development; Green economy</t>
        </is>
      </c>
      <c r="L26" s="439" t="inlineStr">
        <is>
          <t>Direct</t>
        </is>
      </c>
      <c r="M26" s="439" t="inlineStr">
        <is>
          <t>Supply-side</t>
        </is>
      </c>
      <c r="N26" s="439" t="inlineStr">
        <is>
          <t>CHN</t>
        </is>
      </c>
      <c r="O26" s="439" t="inlineStr">
        <is>
          <t>national</t>
        </is>
      </c>
      <c r="P26" s="439" t="inlineStr">
        <is>
          <t>N/A</t>
        </is>
      </c>
      <c r="Q26" s="439" t="inlineStr">
        <is>
          <t>27/01/2025</t>
        </is>
      </c>
      <c r="R26" s="439" t="inlineStr">
        <is>
          <t>01/06/2025</t>
        </is>
      </c>
      <c r="S26" s="439" t="inlineStr">
        <is>
          <t>N/A</t>
        </is>
      </c>
      <c r="T26" s="439" t="inlineStr">
        <is>
          <t>27/01/2025</t>
        </is>
      </c>
      <c r="U26" s="439" t="inlineStr">
        <is>
          <t>The 2025 NDRC/NEA notice establishes the sustainable price settlement mechanism alongside the reform that new energy feed-in electricity should fully enter electricity markets. Stock projects are connected to existing price policies, while incremental projects use market-based competitive determination of the mechanism electricity price.</t>
        </is>
      </c>
      <c r="V26" s="439">
        <f>IF(R26="","In force",IF(R26="N/A","In force",IF(TODAY()&lt;DATE(VALUE(RIGHT(R26,4)),VALUE(MID(R26,4,2)),VALUE(LEFT(R26,2))),"Scheduled",IF(S26="","In force",IF(S26="N/A","In force",IF(TODAY()&lt;DATE(VALUE(RIGHT(S26,4)),VALUE(MID(S26,4,2)),VALUE(LEFT(S26,2))),"In force","Ended"))))))</f>
        <v/>
      </c>
      <c r="W26" s="439" t="inlineStr">
        <is>
          <t>National Development and Reform Commission; National Energy Administration; provincial pricing and energy authorities; power market operators</t>
        </is>
      </c>
      <c r="X26" s="439" t="inlineStr">
        <is>
          <t>Electricity; Solar energy; Wind energy; Other renewable energies</t>
        </is>
      </c>
      <c r="Y26" s="439" t="inlineStr">
        <is>
          <t>New; Existing</t>
        </is>
      </c>
      <c r="Z26" s="439" t="inlineStr">
        <is>
          <t>Eligible on-grid electricity from new energy projects, including stock projects and incremental projects such as wind and solar power generation.</t>
        </is>
      </c>
      <c r="AA26" s="439" t="inlineStr">
        <is>
          <t>N/A</t>
        </is>
      </c>
      <c r="AB26" s="439" t="inlineStr">
        <is>
          <t>Electricity quantity included in the settlement mechanism; stock and incremental projects are treated under differentiated rules, with incremental project mechanism prices determined through competitive mechanisms.</t>
        </is>
      </c>
      <c r="AC26" s="439" t="inlineStr">
        <is>
          <t>Firms</t>
        </is>
      </c>
      <c r="AD26" s="439" t="inlineStr">
        <is>
          <t>New energy power generation enterprises and electricity market participants subject to settlement or cost sharing.</t>
        </is>
      </c>
      <c r="AE26" s="439" t="inlineStr">
        <is>
          <t>Renewable electricity generation and price settlement</t>
        </is>
      </c>
      <c r="AF26" s="439" t="inlineStr">
        <is>
          <t>Generation and market sale of eligible new energy electricity, plus difference settlement against the mechanism electricity price.</t>
        </is>
      </c>
      <c r="AG26" s="439" t="inlineStr">
        <is>
          <t>formula</t>
        </is>
      </c>
      <c r="AH26" s="439" t="inlineStr">
        <is>
          <t>CNY/MWh price difference</t>
        </is>
      </c>
      <c r="AI26" s="439" t="inlineStr">
        <is>
          <t>Difference settlement amount is based on mechanism electricity quantity multiplied by the difference between the mechanism electricity price and the market transaction average price; positive or negative payments depend on whether the market average is below or above the mechanism price, according to the 2025 NDRC/NEA notice.</t>
        </is>
      </c>
      <c r="AJ26" s="439" t="inlineStr">
        <is>
          <t>New energy feed-in electricity enters electricity markets and prices are formed through market transactions. Eligible mechanism electricity is settled against a mechanism price under stock-project and incremental-project rules.</t>
        </is>
      </c>
      <c r="AK26" s="439" t="inlineStr">
        <is>
          <t>Settlement difference = mechanism electricity quantity x (mechanism electricity price - market transaction average price).</t>
        </is>
      </c>
      <c r="AL26" s="439" t="inlineStr">
        <is>
          <t>If the market transaction average price is below the mechanism electricity price, the difference is paid to the new energy generator; if it is above, the generator pays the difference back.</t>
        </is>
      </c>
      <c r="AM26" s="439" t="inlineStr">
        <is>
          <t>N/A</t>
        </is>
      </c>
      <c r="AN26" s="439" t="inlineStr">
        <is>
          <t>N/A</t>
        </is>
      </c>
      <c r="AO26" s="439" t="inlineStr">
        <is>
          <t>N/A</t>
        </is>
      </c>
      <c r="AP26" s="439" t="inlineStr">
        <is>
          <t>N/A</t>
        </is>
      </c>
      <c r="AQ26" s="439" t="inlineStr">
        <is>
          <t>Mechanism electricity quantity and mechanism electricity price are determined under stock-project and incremental-project rules; fixed national budget not specified.</t>
        </is>
      </c>
      <c r="AR26" s="439" t="inlineStr">
        <is>
          <t>Incremental project mechanism electricity prices are determined through competitive mechanisms; specific provincial prices not found in this national notice.</t>
        </is>
      </c>
      <c r="AS26" s="439" t="inlineStr">
        <is>
          <t>Two-way difference settlement between market transaction average price and mechanism electricity price for included new energy electricity.</t>
        </is>
      </c>
      <c r="AT26" s="439" t="inlineStr">
        <is>
          <t>N/A</t>
        </is>
      </c>
      <c r="AU26" s="439" t="inlineStr">
        <is>
          <t>Implemented through electricity market settlement and provincial mechanisms for mechanism quantity, mechanism price and cost sharing.</t>
        </is>
      </c>
      <c r="AV26" s="439" t="inlineStr">
        <is>
          <t>N/A</t>
        </is>
      </c>
      <c r="AW26" s="439" t="inlineStr">
        <is>
          <t>N/A</t>
        </is>
      </c>
      <c r="AX26" s="439" t="inlineStr">
        <is>
          <t>N/A</t>
        </is>
      </c>
      <c r="AY26" s="439" t="inlineStr">
        <is>
          <t>N/A</t>
        </is>
      </c>
      <c r="AZ26" s="439" t="inlineStr">
        <is>
          <t>N/A</t>
        </is>
      </c>
      <c r="BA26" s="439" t="inlineStr">
        <is>
          <t>N/A</t>
        </is>
      </c>
      <c r="BB26" s="439" t="inlineStr">
        <is>
          <t>N/A</t>
        </is>
      </c>
      <c r="BC26" s="439" t="inlineStr">
        <is>
          <t>N/A</t>
        </is>
      </c>
      <c r="BD26" s="439" t="inlineStr">
        <is>
          <t>N/A</t>
        </is>
      </c>
      <c r="BE26" s="439" t="inlineStr">
        <is>
          <t>N/A</t>
        </is>
      </c>
      <c r="BF26" s="439" t="inlineStr">
        <is>
          <t>N/A</t>
        </is>
      </c>
      <c r="BG26" s="439" t="inlineStr">
        <is>
          <t>N/A</t>
        </is>
      </c>
      <c r="BH26" s="439" t="inlineStr">
        <is>
          <t>D35</t>
        </is>
      </c>
      <c r="BI26" s="439" t="inlineStr">
        <is>
          <t>CO2</t>
        </is>
      </c>
      <c r="BJ26" s="439" t="inlineStr">
        <is>
          <t>Positive</t>
        </is>
      </c>
      <c r="BK26" s="439" t="inlineStr">
        <is>
          <t>Energy security; Technological innovation; Industrial development</t>
        </is>
      </c>
      <c r="BL26" s="439" t="inlineStr">
        <is>
          <t>Notice of the National Development and Reform Commission and the National Energy Administration on Deepening Market-Based Reform of New Energy Feed-In Tariffs and Promoting High-Quality Development of New Energy</t>
        </is>
      </c>
      <c r="BM26" s="439" t="inlineStr">
        <is>
          <t>https://www.ndrc.gov.cn/xxgk/zcfb/tz/202502/t20250209_1396066.html</t>
        </is>
      </c>
      <c r="BN26" s="439" t="inlineStr">
        <is>
          <t>N/A</t>
        </is>
      </c>
    </row>
    <row r="27">
      <c r="A27" s="439" t="inlineStr">
        <is>
          <t>CHNSUBRTSI01S000</t>
        </is>
      </c>
      <c r="B27" s="439" t="inlineStr">
        <is>
          <t>Instrument</t>
        </is>
      </c>
      <c r="C27" s="439" t="inlineStr">
        <is>
          <t>Subsidy</t>
        </is>
      </c>
      <c r="D27" s="439" t="inlineStr">
        <is>
          <t>Recycling and treatment subsidy</t>
        </is>
      </c>
      <c r="E27" s="439" t="inlineStr">
        <is>
          <t>Waste</t>
        </is>
      </c>
      <c r="F27" s="439" t="inlineStr">
        <is>
          <t>Waste electrical and electronic equipment recycling and treatment</t>
        </is>
      </c>
      <c r="G27" s="439" t="inlineStr">
        <is>
          <t>废弃电器电子产品回收处理奖补</t>
        </is>
      </c>
      <c r="H27" s="439" t="inlineStr">
        <is>
          <t>Waste electrical and electronic equipment recycling and treatment reward/subsidy</t>
        </is>
      </c>
      <c r="I27" s="439" t="inlineStr">
        <is>
          <t>N/A</t>
        </is>
      </c>
      <c r="J27" s="439" t="inlineStr">
        <is>
          <t>In 2024, the Ministry of Finance and the Ministry of Ecology and Environment jointly issued the Administrative Measures for the Central Fiscal Special Fund for Waste Electrical and Electronic Equipment Recycling and Treatment (财资环〔2024〕119号, 13 September 2024), transitioning WEEE recycling and treatment funding from the previous producer-funded disposal fund (废弃电器电子产品处理基金, established 2012) to a direct central budget special fund (专项资金). The fund supports the collection, recycling and environmentally sound treatment of waste electrical and electronic equipment across 5 categories (televisions, refrigerators, washing machines, air conditioners, and microcomputers). Central budget allocations were CNY 7.5 billion (2024) and CNY 5.0 billion (2025), with implementation from 2024 through 2027. Fund allocation follows a factor-based method: 70% based on actual dismantling volume of subsidised WEEE, 15% based on dismantling enterprise regional distribution and processing capacity, 10% based on subsidy standard rationality as adjusted by province, and 5% based on per capita GDP of the province. Fund recipients include WEEE treatment enterprises (per-unit treatment subsidies), collection and transfer enterprises (reward for meeting collection targets), and local governments (capacity-building expenditure for supervision infrastructure). The Ministry of Finance pre-allocates annual funds and settles based on actual amounts disbursed.</t>
        </is>
      </c>
      <c r="K27" s="439" t="inlineStr">
        <is>
          <t>Circular economy; Resource conservation</t>
        </is>
      </c>
      <c r="L27" s="439" t="inlineStr">
        <is>
          <t>Indirect</t>
        </is>
      </c>
      <c r="M27" s="439" t="inlineStr">
        <is>
          <t>Supply-side</t>
        </is>
      </c>
      <c r="N27" s="439" t="inlineStr">
        <is>
          <t>CHN</t>
        </is>
      </c>
      <c r="O27" s="439" t="inlineStr">
        <is>
          <t>national</t>
        </is>
      </c>
      <c r="P27" s="439" t="inlineStr">
        <is>
          <t>N/A</t>
        </is>
      </c>
      <c r="Q27" s="439" t="inlineStr">
        <is>
          <t>13/09/2024</t>
        </is>
      </c>
      <c r="R27" s="439" t="inlineStr">
        <is>
          <t>01/01/2024</t>
        </is>
      </c>
      <c r="S27" s="439" t="inlineStr">
        <is>
          <t>31/12/2027</t>
        </is>
      </c>
      <c r="T27" s="439" t="inlineStr">
        <is>
          <t>N/A</t>
        </is>
      </c>
      <c r="U27" s="439" t="inlineStr">
        <is>
          <t>This instrument was established in 2024, replacing the former producer-funded WEEE disposal fund system (in place since 2012). No subsequent formal amendment has been identified. The transition from a producer-funded fund to a central budget special fund itself constitutes the key structural change.</t>
        </is>
      </c>
      <c r="V27" s="439">
        <f>IF(R27="","In force",IF(R27="N/A","In force",IF(TODAY()&lt;DATE(VALUE(RIGHT(R27,4)),VALUE(MID(R27,4,2)),VALUE(LEFT(R27,2))),"Scheduled",IF(S27="","In force",IF(S27="N/A","In force",IF(TODAY()&lt;DATE(VALUE(RIGHT(S27,4)),VALUE(MID(S27,4,2)),VALUE(LEFT(S27,2))),"In force","Ended"))))))</f>
        <v/>
      </c>
      <c r="W27" s="439" t="inlineStr">
        <is>
          <t>Ministry of Finance (administers special fund management and allocation and oversees fund performance); Ministry of Ecology and Environment (administers WEEE treatment enterprise qualification review, business operation monitoring and treatment volume audit); provincial finance authorities (administer local fund disbursement and supervision); provincial ecology and environment authorities (administer treatment enterprise daily supervision and dismantling volume verification)</t>
        </is>
      </c>
      <c r="X27" s="439" t="inlineStr">
        <is>
          <t>Municipal waste</t>
        </is>
      </c>
      <c r="Y27" s="439" t="inlineStr">
        <is>
          <t>Existing</t>
        </is>
      </c>
      <c r="Z27" s="439" t="inlineStr">
        <is>
          <t>Post-consumer waste electrical and electronic equipment across 5 categories specified in the national WEEE treatment catalogue: televisions, refrigerators, washing machines, room air conditioners and microcomputers. Treated by qualified WEEE dismantling and treatment enterprises. Priority treatment targets include equipment containing high-GWP refrigerants (e.g., air conditioners and refrigerators containing HFCs/HCFCs) and equipment with high material recovery value.</t>
        </is>
      </c>
      <c r="AA27" s="439" t="inlineStr">
        <is>
          <t>Provincial ecology and environment authorities may, within the national framework, adjust local subsidy standards per equipment category based on regional economic development levels, treatment costs and revenue from dismantled materials, but must report such adjustments to the central authorities for filing. Additionally, 10% of the fund allocation is weighted by province-level adjustment to subsidy standard reasonableness, recognising that treatment costs and dismantled-material revenue vary by region and over time.</t>
        </is>
      </c>
      <c r="AB27" s="439" t="inlineStr">
        <is>
          <t>The 5 WEEE categories are those specified in the National Waste Electrical and Electronic Equipment Treatment Catalogue. Treatment enterprises must use environmentally sound dismantling processes complying with the WEEE Treatment Pollution Control Technical Specification. Dismantled output fractions (metals, plastics, glass, etc.) must be directed to qualified downstream recyclers for material recovery.</t>
        </is>
      </c>
      <c r="AC27" s="439" t="inlineStr">
        <is>
          <t>Firms</t>
        </is>
      </c>
      <c r="AD27" s="439" t="inlineStr">
        <is>
          <t>Enterprises holding WEEE treatment qualifications (processing enterprises): eligible enterprises that have obtained WEEE treatment qualification certification issued by the provincial ecology and environment authority and are included in the national WEEE treatment enterprise list, conducting standardised dismantling and treatment in compliance with environmental regulations. Collection and transfer enterprises: enterprises engaged in WEEE collection, transportation and temporary storage that meet provincial collection target requirements and are eligible for reward funds. Subnational governments: provincial, city and county finance and ecology and environment authorities receiving central capacity-building funds.</t>
        </is>
      </c>
      <c r="AE27" s="439" t="inlineStr">
        <is>
          <t>Recovery, reuse or other post-consumer treatment</t>
        </is>
      </c>
      <c r="AF27" s="439" t="inlineStr">
        <is>
          <t>WEEE treatment enterprises receive and dismantle waste electrical and electronic equipment products, recovering reusable materials (metals, plastics, glass, etc.) and safely disposing of hazardous substances (refrigerants, heavy metals, flame retardants, etc.). Collection and transfer enterprises establish WEEE collection networks and transfer collected equipment to treatment enterprises. Regulatory authorities use capacity-building funds to strengthen monitoring infrastructure such as video surveillance and data platforms. Processing enterprises report dismantling volumes quarterly and apply for per-unit treatment subsidies annually to provincial ecology and environment and finance authorities. Central finance settles subsidy funds based on verified dismantling volumes and the factor-based allocation formula.</t>
        </is>
      </c>
      <c r="AG27" s="439" t="inlineStr">
        <is>
          <t>N/A</t>
        </is>
      </c>
      <c r="AH27" s="439" t="inlineStr">
        <is>
          <t>N/A</t>
        </is>
      </c>
      <c r="AI27" s="439" t="inlineStr">
        <is>
          <t>Per-unit treatment subsidy standards are set by each province within the national framework and vary by equipment category (television, refrigerator, washing machine, air conditioner, microcomputer). Per-unit standards reflect treatment costs, dismantled-material revenue, and regional economic conditions. The 10% factor weighting for provincial subsidy standard reasonableness provides a coordination incentive. Fund allocation formula: 70% weight on actual subsidised WEEE dismantling volume of the province, 15% on regional distribution of dismantling enterprises and their processing capacity, 10% on reasonableness of the province's subsidy standard adjustment, and 5% on the province's per capita GDP to reflect regional development levels. Source: 财资环〔2024〕119号.</t>
        </is>
      </c>
      <c r="AJ27" s="439" t="inlineStr">
        <is>
          <t>Treatment enterprises must hold valid WEEE treatment qualification certificates and operate in compliance with environmental regulations. They must accept video surveillance and data reporting supervision from ecology and environment authorities. Dismantling volumes are subject to quarterly reporting and annual audit. Other WEEE beyond the 5 subsidised categories must be tracked and reported. Funds must be used exclusively for WEEE recycling and treatment activities and must not be diverted through false reporting or other fraudulent means. Provincial finance and ecology and environment authorities must jointly report fund usage to the central authorities annually. All subsidy-related data is archived for no less than 10 years.</t>
        </is>
      </c>
      <c r="AK27" s="439" t="inlineStr">
        <is>
          <t>N/A</t>
        </is>
      </c>
      <c r="AL27" s="439" t="inlineStr">
        <is>
          <t>Central fund allocation to each province = total annual central budget × provincial allocation factor. Provincial allocation factor = 70% × (provincial actual subsidised WEEE dismantling volume / national total) + 15% × (provincial dismantling enterprise distribution and capacity index) + 10% × (provincial subsidy standard reasonableness adjustment index) + 5% × (per capita GDP inverse index). Within-province allocation to individual enterprises is based on verified dismantling volume × per-unit subsidy standard for each equipment category. Per-unit standards are set by provincial ecology and environment and finance authorities.</t>
        </is>
      </c>
      <c r="AM27" s="439" t="inlineStr">
        <is>
          <t>N/A</t>
        </is>
      </c>
      <c r="AN27" s="439" t="inlineStr">
        <is>
          <t>N/A</t>
        </is>
      </c>
      <c r="AO27" s="439" t="inlineStr">
        <is>
          <t>N/A</t>
        </is>
      </c>
      <c r="AP27" s="439" t="inlineStr">
        <is>
          <t>Central budget allocation: CNY 7.5 billion (2024); CNY 5.0 billion (2025); Source: Ministry of Finance annual central-to-local transfer payment budget. Implemented through 2027; subsequent-year budgets are allocated annually according to the factor-based formula.</t>
        </is>
      </c>
      <c r="AQ27" s="439" t="inlineStr">
        <is>
          <t>Per-unit treatment subsidy standards are set by each province within the national framework, differentiated by equipment category. Enterprises must not claim duplicate subsidies for the same batch of WEEE under other central or provincial fiscal programmes. The factor-based allocation formula naturally caps the national total through the annual central budget appropriation.</t>
        </is>
      </c>
      <c r="AR27" s="439" t="inlineStr">
        <is>
          <t>N/A</t>
        </is>
      </c>
      <c r="AS27" s="439" t="inlineStr">
        <is>
          <t>The Ministry of Finance pre-allocates the annual special fund to provincial finance at the beginning of each year based on the previous year's dismantling volumes and factor-based allocation formula. Provincial ecology and environment authorities verify quarterly dismantling data submitted by treatment enterprises and jointly review annual subsidy applications with provincial finance authorities. After public disclosure without objection, finance authorities at the corresponding level disburse subsidy funds to treatment enterprise accounts. Capacity-building funds are disbursed to local government accounts. Year-end central settlement reconciles pre-allocations with actual verified data.</t>
        </is>
      </c>
      <c r="AT27" s="439" t="inlineStr">
        <is>
          <t>1 January 2024 to 31 December 2027, consistent with the initial term of the special fund administrative measures (财资环〔2024〕119号). The Ministry of Finance and the Ministry of Ecology and Environment may adjust the implementation period based on performance evaluation results before the term expires.</t>
        </is>
      </c>
      <c r="AU27" s="439" t="inlineStr">
        <is>
          <t>Provincial ecology and environment authorities are responsible for ongoing supervision of treatment enterprises through video surveillance, on-site inspections and dismantling volume data audit. Enterprises found to have engaged in falsified dismantling data, double-counting, diversion of funds or other fraudulent behaviour: recovery of disbursed subsidies, cancellation of treatment qualification and legal liability pursued. A fund performance evaluation system is established: fund allocation for the subsequent year is adjusted based on prior-year performance results. Ecology and environment and finance authorities at all levels implement a joint monitoring and annual reporting mechanism. False reporting results in exclusion from the treatment enterprise list for no less than 3 years.</t>
        </is>
      </c>
      <c r="AV27" s="439" t="inlineStr">
        <is>
          <t>N/A</t>
        </is>
      </c>
      <c r="AW27" s="439" t="inlineStr">
        <is>
          <t>N/A</t>
        </is>
      </c>
      <c r="AX27" s="439" t="inlineStr">
        <is>
          <t>N/A</t>
        </is>
      </c>
      <c r="AY27" s="439" t="inlineStr">
        <is>
          <t>N/A</t>
        </is>
      </c>
      <c r="AZ27" s="439" t="inlineStr">
        <is>
          <t>N/A</t>
        </is>
      </c>
      <c r="BA27" s="439" t="inlineStr">
        <is>
          <t>N/A</t>
        </is>
      </c>
      <c r="BB27" s="439" t="inlineStr">
        <is>
          <t>N/A</t>
        </is>
      </c>
      <c r="BC27" s="439" t="inlineStr">
        <is>
          <t>N/A</t>
        </is>
      </c>
      <c r="BD27" s="439" t="inlineStr">
        <is>
          <t>N/A</t>
        </is>
      </c>
      <c r="BE27" s="439" t="inlineStr">
        <is>
          <t>N/A</t>
        </is>
      </c>
      <c r="BF27" s="439" t="inlineStr">
        <is>
          <t>N/A</t>
        </is>
      </c>
      <c r="BG27" s="439" t="inlineStr">
        <is>
          <t>N/A</t>
        </is>
      </c>
      <c r="BH27" s="439" t="inlineStr">
        <is>
          <t>E38</t>
        </is>
      </c>
      <c r="BI27" s="439" t="inlineStr">
        <is>
          <t>CO2; HFCs</t>
        </is>
      </c>
      <c r="BJ27" s="439" t="inlineStr">
        <is>
          <t>Positive</t>
        </is>
      </c>
      <c r="BK27" s="439" t="inlineStr">
        <is>
          <t>Circular economy; Pollution control; Resource conservation</t>
        </is>
      </c>
      <c r="BL27" s="439" t="inlineStr">
        <is>
          <t>Administrative Measures for the Central Fiscal Special Fund for Waste Electrical and Electronic Equipment Recycling and Treatment (财资环〔2024〕119号); Circular Economy Promotion Law; Law on the Prevention and Control of Environmental Pollution by Solid Waste</t>
        </is>
      </c>
      <c r="BM27" s="439" t="inlineStr">
        <is>
          <t>https://www.mof.gov.cn/zhengceguizhang/202409/t20240927_3944614.htm</t>
        </is>
      </c>
      <c r="BN27" s="439" t="inlineStr">
        <is>
          <t>http://m.mof.gov.cn/zcfb/202409/t20240929_3944775.htm</t>
        </is>
      </c>
    </row>
    <row r="28">
      <c r="A28" s="439" t="inlineStr">
        <is>
          <t>CHNSUBCHSI01S000</t>
        </is>
      </c>
      <c r="B28" s="439" t="inlineStr">
        <is>
          <t>Instrument</t>
        </is>
      </c>
      <c r="C28" s="439" t="inlineStr">
        <is>
          <t>Subsidy</t>
        </is>
      </c>
      <c r="D28" s="439" t="inlineStr">
        <is>
          <t>Clean heating subsidy</t>
        </is>
      </c>
      <c r="E28" s="439" t="inlineStr">
        <is>
          <t>Buildings</t>
        </is>
      </c>
      <c r="F28" s="439" t="inlineStr">
        <is>
          <t>Rural residential; urban residential</t>
        </is>
      </c>
      <c r="G28" s="439" t="inlineStr">
        <is>
          <t>北方地区冬季清洁取暖补贴</t>
        </is>
      </c>
      <c r="H28" s="439" t="inlineStr">
        <is>
          <t>Northern winter clean heating subsidy</t>
        </is>
      </c>
      <c r="I28" s="439" t="inlineStr">
        <is>
          <t>N/A</t>
        </is>
      </c>
      <c r="J28" s="439" t="inlineStr">
        <is>
          <t>The central government, through atmospheric pollution prevention and control funds, allocates special funding to support clean heating conversion in northern China. Subsidies cover equipment purchase (electric heat pumps, gas wall-mounted boilers, biomass stoves, ground-source heat pumps, etc.) and operating costs (electricity and gas heating subsidies). The programme launched its first pilot batch in 2017 and had covered 88 cities across 5 batches by 2025. In 2025, the Ministry of Finance issued the Administrative Measures for Atmospheric Pollution Prevention and Control Funds (财资环〔2025〕155号), effective from 1 January 2026 through end-2030, transitioning rural operating subsidies from a project-based to a formula-based allocation method, with per-household subsidy standards set by heating degree-day bands. The formula is: provincial subsidy total = actual installed coal-to-gas + coal-to-electricity households × per-household subsidy standard, with a requirement to favour rural disadvantaged groups. The 2025 atmospheric pollution prevention fund was CNY 20.4 billion; the 2026 budget is approximately CNY 24.36 billion (clean heating operating subsidies are no longer separately earmarked and are integrated into the overall atmospheric fund). Policy emphasis is shifting from large-scale new installations to long-term operational support for completed projects.</t>
        </is>
      </c>
      <c r="K28" s="439" t="inlineStr">
        <is>
          <t>Climate change mitigation; Pollution control; Energy efficiency</t>
        </is>
      </c>
      <c r="L28" s="439" t="inlineStr">
        <is>
          <t>Direct</t>
        </is>
      </c>
      <c r="M28" s="439" t="inlineStr">
        <is>
          <t>demand-side</t>
        </is>
      </c>
      <c r="N28" s="439" t="inlineStr">
        <is>
          <t>CHN</t>
        </is>
      </c>
      <c r="O28" s="439" t="inlineStr">
        <is>
          <t>national</t>
        </is>
      </c>
      <c r="P28" s="439" t="inlineStr">
        <is>
          <t>N/A</t>
        </is>
      </c>
      <c r="Q28" s="439" t="inlineStr">
        <is>
          <t>01/01/2017</t>
        </is>
      </c>
      <c r="R28" s="439" t="inlineStr">
        <is>
          <t>01/01/2017</t>
        </is>
      </c>
      <c r="S28" s="439" t="inlineStr">
        <is>
          <t>31/12/2030</t>
        </is>
      </c>
      <c r="T28" s="439" t="inlineStr">
        <is>
          <t>01/01/2026</t>
        </is>
      </c>
      <c r="U28" s="439" t="inlineStr">
        <is>
          <t>The Ministry of Finance issued the Administrative Measures for Atmospheric Pollution Prevention and Control Funds (财资环〔2025〕155号), effective from 1 January 2026 through end-2030, replacing the old version (财资环〔2022〕106号). The new measures transition rural clean heating operating subsidies from a project-based to a formula-based allocation method, with per-household subsidy standards tiered by heating degree-days. The 2026 atmospheric pollution prevention fund budget is approximately CNY 24.36 billion, with clean heating operating subsidies no longer separately earmarked and integrated into the overall fund. A new 'Beautiful Blue Sky Construction Programme' was also established, providing awards of 60% of total investment (CNY 600-1,200 million per city).</t>
        </is>
      </c>
      <c r="V28" s="439">
        <f>IF(R28="","In force",IF(R28="N/A","In force",IF(TODAY()&lt;DATE(VALUE(RIGHT(R28,4)),VALUE(MID(R28,4,2)),VALUE(LEFT(R28,2))),"Scheduled",IF(S28="","In force",IF(S28="N/A","In force",IF(TODAY()&lt;DATE(VALUE(RIGHT(S28,4)),VALUE(MID(S28,4,2)),VALUE(LEFT(S28,2))),"In force","Ended"))))))</f>
        <v/>
      </c>
      <c r="W28" s="439" t="inlineStr">
        <is>
          <t>Ministry of Finance (administers atmospheric pollution prevention funds and clean heating fund allocation); Ministry of Ecology and Environment (administers atmospheric pollution prevention and clean heating policy coordination); Ministry of Housing and Urban-Rural Development (administers urban clean heating facility construction); National Development and Reform Commission (administers clean heating planning and energy policy); National Energy Administration (administers clean energy supply security); provincial finance, ecology and environment, housing and urban-rural development, and development and reform authorities</t>
        </is>
      </c>
      <c r="X28" s="439" t="inlineStr">
        <is>
          <t>Space heating systems; Buildings</t>
        </is>
      </c>
      <c r="Y28" s="439" t="inlineStr">
        <is>
          <t>Existing</t>
        </is>
      </c>
      <c r="Z28" s="439" t="inlineStr">
        <is>
          <t>Existing coal-fired heating systems in rural and urban residential buildings in northern China. Covers coal-to-gas (natural gas wall-mounted boilers replacing scattered coal boilers/earth heating), coal-to-electricity (air-source heat pumps, electric heating film, thermal storage electric heaters replacing scattered coal combustion), coal-to-biomass (biomass pellet stoves replacing scattered coal) and ground-source heat pumps, among other clean heating technology pathways. Subsidies cover both equipment purchase and operating costs (electricity charges, gas charges).</t>
        </is>
      </c>
      <c r="AA28" s="439" t="inlineStr">
        <is>
          <t>Localities may select technology pathways based on local resource and infrastructure conditions, including electricity, natural gas, biomass, geothermal, and industrial waste heat. Technology pathway choices are determined by each pilot city in its implementation plan.</t>
        </is>
      </c>
      <c r="AB28" s="439" t="inlineStr">
        <is>
          <t>Number of actual completed and operating rural coal-to-gas and coal-to-electricity households. The new measures tier per-household subsidy standards by heating degree-day bands, favouring rural disadvantaged groups.</t>
        </is>
      </c>
      <c r="AC28" s="439" t="inlineStr">
        <is>
          <t>Households</t>
        </is>
      </c>
      <c r="AD28" s="439" t="inlineStr">
        <is>
          <t>Rural and urban resident households (natural persons) in northern China, receiving clean heating equipment purchase subsidies and operating subsidies on a per-household basis. Subsidies favour rural disadvantaged groups. Excludes enterprises, institutions and public buildings.</t>
        </is>
      </c>
      <c r="AE28" s="439" t="inlineStr">
        <is>
          <t>Purchase or use; Production, generation or transformation</t>
        </is>
      </c>
      <c r="AF28" s="439" t="inlineStr">
        <is>
          <t>Residents purchase and install clean heating equipment (electric heat pumps, gas wall-mounted boilers, biomass stoves, etc.) to replace existing scattered coal heating, and continuously use clean energy for heating. Equipment purchase subsidies are disbursed after equipment installation and acceptance inspection (typically paid by local finance directly to equipment suppliers or deducted through electricity/gas bills); operating subsidies are settled per heating season based on actual electricity or gas consumption, typically deducted through grid companies or gas companies on utility bills.</t>
        </is>
      </c>
      <c r="AG28" s="439" t="inlineStr">
        <is>
          <t>N/A</t>
        </is>
      </c>
      <c r="AH28" s="439" t="inlineStr">
        <is>
          <t>CNY/household/heating season</t>
        </is>
      </c>
      <c r="AI28" s="439" t="inlineStr">
        <is>
          <t>Subsidy standards are set by each pilot city based on local resource conditions, technology pathways, and fiscal capacity, with central finance allocating subsidies through a formula-based method. From 2026, per-household subsidy standards are tiered by heating degree-day bands (formula-based method), with the formula: subsidy total = actual coal-to-gas + coal-to-electricity operating households × per-household subsidy standard. Equipment purchase subsidies typically cover 60%-80% of equipment price (caps vary by technology pathway and province); operating subsidies are typically CNY 0.2-0.4/kWh (electricity) or CNY 0.8-2.28/m³ (gas), with a per-household cap per heating season generally not exceeding CNY 2,000-3,000. Specific standards are as published in each pilot city's implementation plan.</t>
        </is>
      </c>
      <c r="AJ28" s="439" t="inlineStr">
        <is>
          <t>Applicants must be rural or urban resident households in northern China (Beijing-Tianjin-Hebei and surrounding areas, Fenwei Plain, Northeast, Northwest and other key regions). Must be located in a village or community within the clean heating conversion planning area. Installed clean heating equipment must meet relevant national and local standards (e.g., energy efficiency standards, emission standards). Coal-to-electricity households must complete grid capacity upgrade; coal-to-gas households must be connected to the natural gas pipeline network. Equipment installation must pass township/street and county-level authority acceptance inspection. Operating subsidies must be verified against actual electricity/gas consumption during the heating season and must not be claimed fraudulently.</t>
        </is>
      </c>
      <c r="AK28" s="439" t="inlineStr">
        <is>
          <t>N/A</t>
        </is>
      </c>
      <c r="AL28" s="439" t="inlineStr">
        <is>
          <t>Central finance allocates subsidy funds to provincial finance through a formula-based method: provincial subsidy total = actual coal-to-gas + coal-to-electricity operating households × per-household subsidy standard (tiered by heating degree-days). Provincial finance formulates provincial allocation plans and disburses funds to city/county finance. Each pilot city sets local subsidy standards and disbursement methods. Operating subsidies are calculated as actual electricity/gas consumption during the heating season × per-unit subsidy standard, disbursed through electricity/gas bill deductions or bank transfers.</t>
        </is>
      </c>
      <c r="AM28" s="439" t="inlineStr">
        <is>
          <t>N/A</t>
        </is>
      </c>
      <c r="AN28" s="439" t="inlineStr">
        <is>
          <t>N/A</t>
        </is>
      </c>
      <c r="AO28" s="439" t="inlineStr">
        <is>
          <t>N/A</t>
        </is>
      </c>
      <c r="AP28" s="439" t="inlineStr">
        <is>
          <t>CNY 20.4 billion (2025 atmospheric pollution prevention fund, including clean heating); approximately CNY 24.36 billion (2026 atmospheric pollution prevention fund, with clean heating operation subsidies no longer separately itemised); Source: Ministry of Finance annual atmospheric pollution prevention and control fund budget notice</t>
        </is>
      </c>
      <c r="AQ28" s="439" t="inlineStr">
        <is>
          <t>Per-household operating subsidy standard is determined by heating degree-day band (formula-based method); specific per-household caps are as set in the Ministry of Finance's annual fund allocation plan. Equipment purchase subsidies generally do not exceed 80% of equipment price; specific caps are as set in each pilot city's implementation plan. Cities that have already received 'Beautiful Blue Sky Construction Programme' awards may not apply for duplicate project funding.</t>
        </is>
      </c>
      <c r="AR28" s="439" t="inlineStr">
        <is>
          <t>N/A</t>
        </is>
      </c>
      <c r="AS28" s="439" t="inlineStr">
        <is>
          <t>Central finance transfers funds to provincial finance through atmospheric pollution prevention and control fund transfer payments. Provincial finance allocates to city/county finance based on actual household conversion numbers and operating conditions. City/county finance disburses operating subsidies to residents through electricity/gas bill deductions (grid companies or gas companies withhold and pay on behalf) or bank transfers. Equipment purchase subsidies are typically disbursed directly to equipment suppliers after installation acceptance inspection, or disbursed to resident accounts through a reimbursement method. Subsidy disbursement must be publicly disclosed and subject to social supervision.</t>
        </is>
      </c>
      <c r="AT28" s="439" t="inlineStr">
        <is>
          <t>Continuous support from 2017 to present. The new Administrative Measures for Atmospheric Pollution Prevention and Control Funds (财资环〔2025〕155号) are in effect from 1 January 2026 through 31 December 2030. Operating subsidies for completed projects are guaranteed for the duration of the policy.</t>
        </is>
      </c>
      <c r="AU28" s="439" t="inlineStr">
        <is>
          <t>Finance, ecology and environment, housing and urban-rural development, and audit authorities at all levels implement fund supervision and performance management according to their respective responsibilities. Providing false information, falsely reporting household conversion numbers, or fraudulently obtaining subsidies: recovery of disbursed subsidies and legal liability pursued. A subsidy fund performance evaluation mechanism is established. Coal-to-gas and coal-to-electricity household numbers must be cross-verified with grid company/gas company account opening data, equipment purchase invoices and installation acceptance records. Operating subsidies must be based on actual electricity/gas consumption, with grid company/gas company data matching actual heating season operating data. Competent authorities at all levels conduct regular on-site spot checks.</t>
        </is>
      </c>
      <c r="AV28" s="439" t="inlineStr">
        <is>
          <t>N/A</t>
        </is>
      </c>
      <c r="AW28" s="439" t="inlineStr">
        <is>
          <t>N/A</t>
        </is>
      </c>
      <c r="AX28" s="439" t="inlineStr">
        <is>
          <t>N/A</t>
        </is>
      </c>
      <c r="AY28" s="439" t="inlineStr">
        <is>
          <t>N/A</t>
        </is>
      </c>
      <c r="AZ28" s="439" t="inlineStr">
        <is>
          <t>N/A</t>
        </is>
      </c>
      <c r="BA28" s="439" t="inlineStr">
        <is>
          <t>N/A</t>
        </is>
      </c>
      <c r="BB28" s="439" t="inlineStr">
        <is>
          <t>N/A</t>
        </is>
      </c>
      <c r="BC28" s="439" t="inlineStr">
        <is>
          <t>N/A</t>
        </is>
      </c>
      <c r="BD28" s="439" t="inlineStr">
        <is>
          <t>N/A</t>
        </is>
      </c>
      <c r="BE28" s="439" t="inlineStr">
        <is>
          <t>N/A</t>
        </is>
      </c>
      <c r="BF28" s="439" t="inlineStr">
        <is>
          <t>N/A</t>
        </is>
      </c>
      <c r="BG28" s="439" t="inlineStr">
        <is>
          <t>N/A</t>
        </is>
      </c>
      <c r="BH28" s="439" t="inlineStr">
        <is>
          <t>D35</t>
        </is>
      </c>
      <c r="BI28" s="439" t="inlineStr">
        <is>
          <t>CO2</t>
        </is>
      </c>
      <c r="BJ28" s="439" t="inlineStr">
        <is>
          <t>Positive</t>
        </is>
      </c>
      <c r="BK28" s="439" t="inlineStr">
        <is>
          <t>Pollution control; Energy security; Industrial development</t>
        </is>
      </c>
      <c r="BL28" s="439" t="inlineStr">
        <is>
          <t>Administrative Measures for Atmospheric Pollution Prevention and Control Funds (财资环〔2025〕155号); Atmospheric Pollution Prevention and Control Law; Northern Region Winter Clean Heating Plan (2017-2021); State Council Atmospheric Pollution Prevention and Control Action Plan (国发〔2013〕37号)</t>
        </is>
      </c>
      <c r="BM28" s="439" t="inlineStr">
        <is>
          <t>https://www.cenews.com.cn/news.html?aid=1183051</t>
        </is>
      </c>
      <c r="BN28" s="439" t="inlineStr">
        <is>
          <t>https://www.gov.cn/zhengce/content/2018-07/03/content_5303158.htm; http://zyhj.mof.gov.cn/zxzyzf/dqwrfzzj/</t>
        </is>
      </c>
    </row>
    <row r="29">
      <c r="A29" s="439" t="inlineStr">
        <is>
          <t>CHNSUBESPI01S000</t>
        </is>
      </c>
      <c r="B29" s="439" t="inlineStr">
        <is>
          <t>Instrument</t>
        </is>
      </c>
      <c r="C29" s="439" t="inlineStr">
        <is>
          <t>Subsidy</t>
        </is>
      </c>
      <c r="D29" s="439" t="inlineStr">
        <is>
          <t>Ecosystem service payments</t>
        </is>
      </c>
      <c r="E29" s="439" t="inlineStr">
        <is>
          <t>AFOLU</t>
        </is>
      </c>
      <c r="F29" s="439" t="inlineStr">
        <is>
          <t>Agriculture; Forestry; Grassland</t>
        </is>
      </c>
      <c r="G29" s="439" t="inlineStr">
        <is>
          <t>退耕还林还草</t>
        </is>
      </c>
      <c r="H29" s="439" t="inlineStr">
        <is>
          <t>Grain for Green / Sloping Land Conversion Program</t>
        </is>
      </c>
      <c r="I29" s="439" t="inlineStr">
        <is>
          <t>N/A</t>
        </is>
      </c>
      <c r="J29" s="439" t="inlineStr">
        <is>
          <t>On cropland with severe soil erosion, desertification, salinisation, or rocky desertification, as well as ecologically important cropland with low and unstable grain yields, planned cessation of cultivation is implemented and forest or grassland vegetation is restored according to local conditions. The state provides grain, cash subsidies and seedling/afforestation cost subsidies to participating farmers, administered under the responsibility of provincial, autonomous region and municipality people's governments. Since the 1999 pilot launch, the programme has covered 25 provinces (autonomous regions, municipalities) and the Xinjiang Production and Construction Corps, involving 158 million farmers and herders and 41 million households, with cumulative central government investment exceeding CNY 570 billion. Two rounds have converted 213 million mu of cropland to forest and grassland, with an additional 310 million mu of afforestation and mountain enclosure on barren hills and wasteland. The programme has shifted the Loess Plateau from a carbon source to a carbon sink and contributed more than 4% of the global net green growth area. In 2022, five agencies issued a notice suspending new cropland conversion tasks and reorienting work towards consolidating existing achievements.</t>
        </is>
      </c>
      <c r="K29" s="439" t="inlineStr">
        <is>
          <t>Ecological protection; Employment and poverty reduction</t>
        </is>
      </c>
      <c r="L29" s="439" t="inlineStr">
        <is>
          <t>Indirect</t>
        </is>
      </c>
      <c r="M29" s="439" t="inlineStr">
        <is>
          <t>Supply-side</t>
        </is>
      </c>
      <c r="N29" s="439" t="inlineStr">
        <is>
          <t>CHN</t>
        </is>
      </c>
      <c r="O29" s="439" t="inlineStr">
        <is>
          <t>national</t>
        </is>
      </c>
      <c r="P29" s="439" t="inlineStr">
        <is>
          <t>N/A</t>
        </is>
      </c>
      <c r="Q29" s="439" t="inlineStr">
        <is>
          <t>14/12/2002</t>
        </is>
      </c>
      <c r="R29" s="439" t="inlineStr">
        <is>
          <t>20/01/2003</t>
        </is>
      </c>
      <c r="S29" s="439" t="inlineStr">
        <is>
          <t>N/A</t>
        </is>
      </c>
      <c r="T29" s="439" t="inlineStr">
        <is>
          <t>2022</t>
        </is>
      </c>
      <c r="U29" s="439" t="inlineStr">
        <is>
          <t>In 2022, the Ministry of Natural Resources, National Forestry and Grassland Administration, National Development and Reform Commission, Ministry of Finance and Ministry of Agriculture and Rural Affairs jointly issued the Notice on Further Improving Policies and Measures to Consolidate the Achievements of Grain for Green (自然资发〔2022〕191号), suspending new cropland conversion tasks, extending the cash subsidy for returning cropland to forest by five years (total CNY 500/mu, CNY 100/mu/year) and for returning cropland to grassland by three years (total CNY 300/mu, CNY 100/mu/year), and requiring accelerated digital mapping and precision management with outcomes integrated into forest and grassland resource management. No updated or revised text of the Grain for Green Regulation itself was found for this entry.</t>
        </is>
      </c>
      <c r="V29" s="439">
        <f>IF(R29="","In force",IF(R29="N/A","In force",IF(TODAY()&lt;DATE(VALUE(RIGHT(R29,4)),VALUE(MID(R29,4,2)),VALUE(LEFT(R29,2))),"Scheduled",IF(S29="","In force",IF(S29="N/A","In force",IF(TODAY()&lt;DATE(VALUE(RIGHT(S29,4)),VALUE(MID(S29,4,2)),VALUE(LEFT(S29,2))),"In force","Ended"))))))</f>
        <v/>
      </c>
      <c r="W29" s="439" t="inlineStr">
        <is>
          <t>National Forestry and Grassland Administration (responsible for national Grain for Green implementation); National Development and Reform Commission; Ministry of Finance; Ministry of Agriculture and Rural Affairs; Ministry of Natural Resources; Ministry of Water Resources; National Food and Strategic Reserves Administration; provincial people's governments</t>
        </is>
      </c>
      <c r="X29" s="439" t="inlineStr">
        <is>
          <t>Cropland; forestland; grassland</t>
        </is>
      </c>
      <c r="Y29" s="439" t="inlineStr">
        <is>
          <t>New; Existing</t>
        </is>
      </c>
      <c r="Z29" s="439" t="inlineStr">
        <is>
          <t>Sloping cropland with severe soil erosion, desertification, salinisation or rocky desertification, and ecologically important cropland with low and unstable grain yields, is eligible for Grain for Green; ecological forest, economic forest and grassland established after cropland conversion. The second round strictly limits eligible cropland to sloping cropland of 25° or above outside the 'three zones and three lines' cropland protection red line, steep terraced fields, 15°-25° sloping cropland in important water source areas, severely desertified cropland and severely polluted cropland.</t>
        </is>
      </c>
      <c r="AA29" s="439" t="inlineStr">
        <is>
          <t>N/A</t>
        </is>
      </c>
      <c r="AB29" s="439" t="inlineStr">
        <is>
          <t>Steep sloping cropland with slope greater than 25° (or greater than 15° in northwest China); severely desertified, salinised or rocky desertified cropland; 15°-25° sloping cropland in important water source areas.</t>
        </is>
      </c>
      <c r="AC29" s="439" t="inlineStr">
        <is>
          <t>Individuals; Firms</t>
        </is>
      </c>
      <c r="AD29" s="439" t="inlineStr">
        <is>
          <t>Participating farmers (holders of land contracting and management rights or transferees of management rights) are the primary beneficiaries; village collective economic organisations, farmer specialised cooperatives and forestry enterprises undertake some afforestation and tending tasks. Approximately 41 million households and 158 million farmers and herders are involved.</t>
        </is>
      </c>
      <c r="AE29" s="439" t="inlineStr">
        <is>
          <t>Conservation, protection or storage; Production, electricity generation or transformation</t>
        </is>
      </c>
      <c r="AF29" s="439" t="inlineStr">
        <is>
          <t>After signing a Grain for Green contract with the village collective economic organisation, participating farmers cease cultivation on the designated sloping cropland and complete afforestation or grass planting according to the contract, restoring forest and grassland vegetation. Local governments and forestry authorities are responsible for inspection and acceptance, subsidy disbursement, tending and forest/grassland resource management.</t>
        </is>
      </c>
      <c r="AG29" s="439" t="inlineStr">
        <is>
          <t>100</t>
        </is>
      </c>
      <c r="AH29" s="439" t="inlineStr">
        <is>
          <t>CNY/mu/year</t>
        </is>
      </c>
      <c r="AI29" s="439" t="inlineStr">
        <is>
          <t>Extended subsidy standards set by the 2022 five-agency notice: cash subsidy for returning cropland to forest extended by five years, total CNY 500/mu (CNY 100/mu/year); cash subsidy for returning cropland to grassland extended by three years, total CNY 300/mu (CNY 100/mu/year). Earlier standards under the 2007 State Council notice: Yangtze River basin and southern regions, annual cash subsidy CNY 105/mu plus tending fee CNY 20/mu = CNY 125/mu/year; Yellow River basin and northern regions, annual cash subsidy CNY 70/mu plus tending fee CNY 20/mu = CNY 90/mu/year; subsidy periods: ecological forest 8 years, economic forest 5 years, grassland 2 years. New-round lump-sum total subsidies: returning cropland to forest CNY 1,200/mu (Year 1: 500, Year 3: 300, Year 5: 400), returning cropland to grassland CNY 850/mu (Year 1: 450, Year 3: 400); one-off seedling and afforestation fee CNY 50/mu. Source: 2022 five-agency notice (自然资发〔2022〕191号); 2007 State Council notice (国发〔2007〕25号).</t>
        </is>
      </c>
      <c r="AJ29" s="439" t="inlineStr">
        <is>
          <t>Participating farmers must sign a Grain for Green contract with the village collective economic organisation or township-level people's government and complete afforestation or grass planting tasks according to the contractually agreed area, species and deadline, and tend the forest or grassland. The cropland plot must meet one of the five nationally permitted conditions for Grain for Green: sloping cropland of 25° or above, steep terraced fields, 15°-25° sloping cropland in important water source areas, severely desertified cropland, and severely polluted cropland. Land-use change registration must be completed promptly after conversion. The 2022 notice requires accelerated digital mapping and inclusion of converted plots in the national territorial spatial planning 'one map' system.</t>
        </is>
      </c>
      <c r="AK29" s="439" t="inlineStr">
        <is>
          <t>N/A</t>
        </is>
      </c>
      <c r="AL29" s="439" t="inlineStr">
        <is>
          <t>Annual batch-based inspection, acceptance, public notification and subsidy disbursement: after farmers' afforestation or grass planting passes inspection and acceptance, and following public notification without objection, cash subsidies or grain-equivalent cash subsidies are disbursed annually according to the contractually agreed amounts. Where inspection is failed, subsidies are disbursed after supplementary planting or replanting passes re-inspection.</t>
        </is>
      </c>
      <c r="AM29" s="439" t="inlineStr">
        <is>
          <t>N/A</t>
        </is>
      </c>
      <c r="AN29" s="439" t="inlineStr">
        <is>
          <t>N/A</t>
        </is>
      </c>
      <c r="AO29" s="439" t="inlineStr">
        <is>
          <t>N/A</t>
        </is>
      </c>
      <c r="AP29" s="439" t="inlineStr">
        <is>
          <t>N/A</t>
        </is>
      </c>
      <c r="AQ29" s="439" t="inlineStr">
        <is>
          <t>Extended subsidy of CNY 100/mu/year; earlier subsidy standards varied by river basin and ecological forest type. Cumulative central government investment exceeded CNY 570 billion (as of end-2022), with the 2022 extended subsidies adding more than CNY 36 billion in central fiscal funds.</t>
        </is>
      </c>
      <c r="AR29" s="439" t="inlineStr">
        <is>
          <t>N/A</t>
        </is>
      </c>
      <c r="AS29" s="439" t="inlineStr">
        <is>
          <t>The central government calculates subsidy funds based on the converted area and subsidy standards, and includes them in the annual central fiscal budget for transfer to provincial-level finance. Subsidy funds are disbursed directly to participating farmers' bank accounts by county-level finance authorities together with forestry authorities, using 'one-card' direct payment and a public notification system.</t>
        </is>
      </c>
      <c r="AT29" s="439" t="inlineStr">
        <is>
          <t>Extended subsidy period for returning cropland to forest: 5 years (CNY 100/mu/year); for returning cropland to grassland: 3 years (CNY 100/mu/year). Earlier subsidy periods: ecological forest 8 years, economic forest 5 years, grassland 2 years. Provinces may appropriately raise standards above the national level, with the excess borne by local finance.</t>
        </is>
      </c>
      <c r="AU29" s="439" t="inlineStr">
        <is>
          <t>County-level people's government forestry authorities, together with finance and other departments, are responsible for inspection, acceptance and policy disbursement. Subsidy funds are subject to dedicated-fund management and separate accounting. Fraudulent obtaining, withholding or misappropriation of subsidy funds is pursued under the legal liability provisions of Chapter VI of the Grain for Green Regulation. Provincial governments bear overall responsibility and are subject to forest-chief system supervision and assessment.</t>
        </is>
      </c>
      <c r="AV29" s="439" t="inlineStr">
        <is>
          <t>N/A</t>
        </is>
      </c>
      <c r="AW29" s="439" t="inlineStr">
        <is>
          <t>N/A</t>
        </is>
      </c>
      <c r="AX29" s="439" t="inlineStr">
        <is>
          <t>N/A</t>
        </is>
      </c>
      <c r="AY29" s="439" t="inlineStr">
        <is>
          <t>N/A</t>
        </is>
      </c>
      <c r="AZ29" s="439" t="inlineStr">
        <is>
          <t>N/A</t>
        </is>
      </c>
      <c r="BA29" s="439" t="inlineStr">
        <is>
          <t>N/A</t>
        </is>
      </c>
      <c r="BB29" s="439" t="inlineStr">
        <is>
          <t>N/A</t>
        </is>
      </c>
      <c r="BC29" s="439" t="inlineStr">
        <is>
          <t>N/A</t>
        </is>
      </c>
      <c r="BD29" s="439" t="inlineStr">
        <is>
          <t>N/A</t>
        </is>
      </c>
      <c r="BE29" s="439" t="inlineStr">
        <is>
          <t>N/A</t>
        </is>
      </c>
      <c r="BF29" s="439" t="inlineStr">
        <is>
          <t>N/A</t>
        </is>
      </c>
      <c r="BG29" s="439" t="inlineStr">
        <is>
          <t>N/A</t>
        </is>
      </c>
      <c r="BH29" s="439" t="inlineStr">
        <is>
          <t>A02</t>
        </is>
      </c>
      <c r="BI29" s="439" t="inlineStr">
        <is>
          <t>CO2</t>
        </is>
      </c>
      <c r="BJ29" s="439" t="inlineStr">
        <is>
          <t>Positive</t>
        </is>
      </c>
      <c r="BK29" s="439" t="inlineStr">
        <is>
          <t>Pollution control; Technological innovation; Industrial development; Ecological protection; Biodiversity conservation; Adaptation</t>
        </is>
      </c>
      <c r="BL29" s="439" t="inlineStr">
        <is>
          <t>Grain for Green Regulation ( promulgated by State Council Decree No. 367 on 14 December 2002, revised under the Decision of the State Council on Amending Certain Administrative Regulations on 6 February 2016, currently in force)</t>
        </is>
      </c>
      <c r="BM29" s="439" t="inlineStr">
        <is>
          <t>https://www.gov.cn/gongbao/content/2016/content_5139491.htm</t>
        </is>
      </c>
      <c r="BN29" s="439" t="inlineStr">
        <is>
          <t>https://www.gov.cn/zhengce/zhengceku/2008-03/28/content_2767.htm; http://app.www.gov.cn/govdata/gov/202211/12/494165/article.html</t>
        </is>
      </c>
    </row>
    <row r="30">
      <c r="A30" s="439" t="inlineStr">
        <is>
          <t>CHNSUBESPI02S000</t>
        </is>
      </c>
      <c r="B30" s="439" t="inlineStr">
        <is>
          <t>Instrument</t>
        </is>
      </c>
      <c r="C30" s="439" t="inlineStr">
        <is>
          <t>Subsidy</t>
        </is>
      </c>
      <c r="D30" s="439" t="inlineStr">
        <is>
          <t>Ecosystem service payments</t>
        </is>
      </c>
      <c r="E30" s="439" t="inlineStr">
        <is>
          <t>AFOLU</t>
        </is>
      </c>
      <c r="F30" s="439" t="inlineStr">
        <is>
          <t>Forestry; forest</t>
        </is>
      </c>
      <c r="G30" s="439" t="inlineStr">
        <is>
          <t>森林生态保护修复补偿</t>
        </is>
      </c>
      <c r="H30" s="439" t="inlineStr">
        <is>
          <t>Forest Ecological Protection and Restoration Compensation</t>
        </is>
      </c>
      <c r="I30" s="439" t="inlineStr">
        <is>
          <t>N/A</t>
        </is>
      </c>
      <c r="J30" s="439" t="inlineStr">
        <is>
          <t>The Forest Ecological Protection and Restoration Compensation system, formerly known as the Forest Ecological Benefit Compensation system (Central Fiscal Forest Ecological Benefit Compensation Fund), was established under Article 7 of the Forest Law. Central and local finance provide area-based compensation to management and protection entities of forests designated as national public welfare forests, offsetting development opportunity losses from harvesting restrictions and incentivising sustained management and forest-quality improvement. It covers ecosystem services including water retention, carbon sequestration, biodiversity protection, soil conservation and air purification. In December 2024, the Ministry of Finance and the National Forestry and Grassland Administration revised and issued the Administrative Measures for Forestry, Grassland and Ecological Protection and Restoration Funds (财资环〔2024〕159号), incorporating forest ecological benefit compensation into the unified "forest ecological protection and restoration compensation" expenditure framework.</t>
        </is>
      </c>
      <c r="K30" s="439" t="inlineStr">
        <is>
          <t>Ecological protection; Biodiversity conservation; Climate change mitigation</t>
        </is>
      </c>
      <c r="L30" s="439" t="inlineStr">
        <is>
          <t>Indirect</t>
        </is>
      </c>
      <c r="M30" s="439" t="inlineStr">
        <is>
          <t>Supply-side</t>
        </is>
      </c>
      <c r="N30" s="439" t="inlineStr">
        <is>
          <t>CHN</t>
        </is>
      </c>
      <c r="O30" s="439" t="inlineStr">
        <is>
          <t>national</t>
        </is>
      </c>
      <c r="P30" s="439" t="inlineStr">
        <is>
          <t>N/A</t>
        </is>
      </c>
      <c r="Q30" s="439" t="inlineStr">
        <is>
          <t>10/12/2004</t>
        </is>
      </c>
      <c r="R30" s="439" t="inlineStr">
        <is>
          <t>20/11/2001</t>
        </is>
      </c>
      <c r="S30" s="439" t="inlineStr">
        <is>
          <t>N/A</t>
        </is>
      </c>
      <c r="T30" s="439" t="inlineStr">
        <is>
          <t>05/12/2024</t>
        </is>
      </c>
      <c r="U30" s="439" t="inlineStr">
        <is>
          <t>On 5 December 2024, the Ministry of Finance and the National Forestry and Grassland Administration revised and issued the Administrative Measures for Forestry, Grassland and Ecological Protection and Restoration Funds (财资环〔2024〕159号), incorporating forest ecological benefit compensation into the unified forestry ecological protection and restoration compensation expenditure framework, valid until 2027. Earlier adjustments: in 2010 the compensation standard for collective and individual national public welfare forests was raised to CNY 10/mu/year; in 2013 to CNY 15/mu/year; from 2015 to 2017 the standard for state-owned national public welfare forests was gradually raised from CNY 5/mu/year to CNY 10/mu/year; current standards since 2019: state-owned CNY 10/mu/year, collective and individual CNY 16/mu/year.</t>
        </is>
      </c>
      <c r="V30" s="439">
        <f>IF(R30="","In force",IF(R30="N/A","In force",IF(TODAY()&lt;DATE(VALUE(RIGHT(R30,4)),VALUE(MID(R30,4,2)),VALUE(LEFT(R30,2))),"Scheduled",IF(S30="","In force",IF(S30="N/A","In force",IF(TODAY()&lt;DATE(VALUE(RIGHT(S30,4)),VALUE(MID(S30,4,2)),VALUE(LEFT(S30,2))),"In force","Ended"))))))</f>
        <v/>
      </c>
      <c r="W30" s="439" t="inlineStr">
        <is>
          <t>National Forestry and Grassland Administration (responsible for national public welfare forest delineation and management); Ministry of Finance (responsible for compensation fund management); provincial and county forestry and finance authorities</t>
        </is>
      </c>
      <c r="X30" s="439" t="inlineStr">
        <is>
          <t>Forest</t>
        </is>
      </c>
      <c r="Y30" s="439" t="inlineStr">
        <is>
          <t>Existing</t>
        </is>
      </c>
      <c r="Z30" s="439" t="inlineStr">
        <is>
          <t>National public welfare forests delineated under the Administrative Measures for National Public Welfare Forest Zoning and Delineation (林资发〔2017〕34号), including shelterbelts and special-purpose forests (water-retention forests, soil- and water-conservation forests, windbreak and sand-fixation forests, riparian protection forests, nature-reserve forests, etc.). Different compensation standards apply to state-owned national public welfare forests and collective/individual national public welfare forests.</t>
        </is>
      </c>
      <c r="AA30" s="439" t="inlineStr">
        <is>
          <t>N/A</t>
        </is>
      </c>
      <c r="AB30" s="439" t="inlineStr">
        <is>
          <t>Delineated according to ecological location and technical criteria specified in the Administrative Measures for National Public Welfare Forest Zoning and Delineation: forests, trees and forestland in ecologically important locations such as major river headwaters, both banks of rivers, national nature reserves, surroundings of important reservoirs, areas of severe desertification and soil erosion, and national defence and border areas.</t>
        </is>
      </c>
      <c r="AC30" s="439" t="inlineStr">
        <is>
          <t>Individuals; Firms; Government</t>
        </is>
      </c>
      <c r="AD30" s="439" t="inlineStr">
        <is>
          <t>Management and protection entities of national public welfare forests (compensation recipients): state-owned forest farms and forestry enterprises (state-owned national public welfare forests); collective economic organisations (collectively owned national public welfare forests); individual forest farmers and forest-rights holders (individually owned national public welfare forests). The programme covers millions of forest farmers and thousands of state-owned forest farms nationwide.</t>
        </is>
      </c>
      <c r="AE30" s="439" t="inlineStr">
        <is>
          <t>Conservation, protection or storage</t>
        </is>
      </c>
      <c r="AF30" s="439" t="inlineStr">
        <is>
          <t>Strict protection and management of national public welfare forests: Grade-I protected public welfare forests are subject to a complete ban on any production or commercial activity. Grade-II protected public welfare forests may undergo tending and regeneration felling under prescribed technical standards and with approval. Management entities are responsible for routine patrolling, fire prevention, pest and disease control, and supervision of logging and reclamation bans.</t>
        </is>
      </c>
      <c r="AG30" s="439" t="inlineStr">
        <is>
          <t>10; 16</t>
        </is>
      </c>
      <c r="AH30" s="439" t="inlineStr">
        <is>
          <t>CNY/mu/year</t>
        </is>
      </c>
      <c r="AI30" s="439" t="inlineStr">
        <is>
          <t>Current central fiscal compensation standards (from 2019): state-owned national public welfare forests CNY 10/mu/year (of which public management expenditure CNY 0.25/mu); collective and individually owned national public welfare forests CNY 16/mu/year. Previously the collective/individual standard was CNY 15/mu/year (2013-2018), CNY 10/mu/year (2010-2012) and CNY 5/mu/year (2004-2009). The state-owned standard went through CNY 5 (2004), CNY 6 (2015), CNY 8 (2016) and CNY 10/mu/year (2017). Provinces and localities may provide supplementary increases. Source: 财资环〔2024〕159号; NFGA compensation standard reply.</t>
        </is>
      </c>
      <c r="AJ30" s="439" t="inlineStr">
        <is>
          <t>Graded management under the Administrative Measures for National Public Welfare Forest Management (林资发〔2017〕34号). Grade-I protection: no production or commercial activities permitted. Grade-II protection: tending thinning must meet requirements of canopy closure ≥ 0.8, harvesting intensity ≤ 15% of growing stock, and post-harvest canopy closure ≥ 0.6; regeneration felling (selective felling only) intervals must be at least one age class, and harvesting intensity on slopes above 25° must not exceed 15%. Conversion of public welfare forests to commercial forests is strictly prohibited. Occupation of national public welfare forests is subject to 'requisition-compensation balance' requirements.</t>
        </is>
      </c>
      <c r="AK30" s="439" t="inlineStr">
        <is>
          <t>N/A</t>
        </is>
      </c>
      <c r="AL30" s="439" t="inlineStr">
        <is>
          <t>Annual inspection and acceptance: county-level forestry authorities inspect and verify the performance of public welfare forest management entities; compensation funds are disbursed after acceptance is passed and following village- or forest-farm-level public notification without objection. Entities with substandard management are ordered to take corrective action; those failing acceptance face suspension or reduction of compensation.</t>
        </is>
      </c>
      <c r="AM30" s="439" t="inlineStr">
        <is>
          <t>N/A</t>
        </is>
      </c>
      <c r="AN30" s="439" t="inlineStr">
        <is>
          <t>N/A</t>
        </is>
      </c>
      <c r="AO30" s="439" t="inlineStr">
        <is>
          <t>N/A</t>
        </is>
      </c>
      <c r="AP30" s="439" t="inlineStr">
        <is>
          <t>Approximately CNY 18 billion/year (2020 central fiscal forest ecological benefit compensation subsidy expenditure; source: NDRC 2022 press conference disclosing annual central fiscal allocation of more than CNY 30 billion for forest ecological benefit compensation-related expenditure, which includes combined items such as natural forest protection).</t>
        </is>
      </c>
      <c r="AQ30" s="439" t="inlineStr">
        <is>
          <t>Central fiscal benchmark standards: state-owned CNY 10/mu/year, collective and individual CNY 16/mu/year. Provinces and localities may provide supplementary increases on top of this; for example, Zhejiang Province has raised the comprehensive compensation standard to CNY 55/mu/year. Central fiscal funds are allocated by formula and project methods without a unified national cap.</t>
        </is>
      </c>
      <c r="AR30" s="439" t="inlineStr">
        <is>
          <t>N/A</t>
        </is>
      </c>
      <c r="AS30" s="439" t="inlineStr">
        <is>
          <t>The central government calculates subsidy funds based on public welfare forest area and compensation standards, and includes them in the annual central fiscal budget for transfer to provincial-level finance. County-level finance authorities, together with forestry authorities, disburse funds directly to forest-rights holders' accounts via 'one-card' payment or bank transfer. Compensation recipients include state-owned forest farms, collective economic organisations and individual forest farmers. A public notification system (village or forest-farm level) ensures transparency of recipients, area, standards and amounts.</t>
        </is>
      </c>
      <c r="AT30" s="439" t="inlineStr">
        <is>
          <t>Annual ongoing disbursement with no prescribed end date. The system has operated continuously for more than 20 years since its formal establishment in 2004 and is a long-term institutional arrangement.</t>
        </is>
      </c>
      <c r="AU30" s="439" t="inlineStr">
        <is>
          <t>County-level forestry authorities, together with finance authorities, are responsible for inspection, acceptance and policy disbursement. Compensation funds are subject to dedicated-fund management and separate accounting. Fraudulent obtaining, withholding or misappropriation of compensation funds is pursued under the Forest Law and related fiscal regulations. Public welfare forest management is included in the forest-chief system assessment. Removal or grade adjustment of national public welfare forests requires approval by provincial forestry and finance authorities and filing with NFGA and the Ministry of Finance.</t>
        </is>
      </c>
      <c r="AV30" s="439" t="inlineStr">
        <is>
          <t>N/A</t>
        </is>
      </c>
      <c r="AW30" s="439" t="inlineStr">
        <is>
          <t>N/A</t>
        </is>
      </c>
      <c r="AX30" s="439" t="inlineStr">
        <is>
          <t>N/A</t>
        </is>
      </c>
      <c r="AY30" s="439" t="inlineStr">
        <is>
          <t>N/A</t>
        </is>
      </c>
      <c r="AZ30" s="439" t="inlineStr">
        <is>
          <t>https://www.gov.cn/gongbao/2024/issue_11506/202408/content_6966478.html</t>
        </is>
      </c>
      <c r="BA30" s="439" t="inlineStr">
        <is>
          <t>N/A</t>
        </is>
      </c>
      <c r="BB30" s="439" t="inlineStr">
        <is>
          <t>N/A</t>
        </is>
      </c>
      <c r="BC30" s="439" t="inlineStr">
        <is>
          <t>N/A</t>
        </is>
      </c>
      <c r="BD30" s="439" t="inlineStr">
        <is>
          <t>N/A</t>
        </is>
      </c>
      <c r="BE30" s="439" t="inlineStr">
        <is>
          <t>N/A</t>
        </is>
      </c>
      <c r="BF30" s="439" t="inlineStr">
        <is>
          <t>Approximately 11.7 GtCO2 (calculated from China's forest vegetation carbon stock of approximately 7.8 billion tonnes of carbon × 44/12; source: NFGA Ninth National Forest Resource Inventory, forest vegetation carbon stock 7.811 billion tonnes; public welfare forest growing stock accounts for approximately 67% of national forest growing stock).</t>
        </is>
      </c>
      <c r="BG30" s="439" t="inlineStr">
        <is>
          <t>N/A</t>
        </is>
      </c>
      <c r="BH30" s="439" t="inlineStr">
        <is>
          <t>A02</t>
        </is>
      </c>
      <c r="BI30" s="439" t="inlineStr">
        <is>
          <t>CO2</t>
        </is>
      </c>
      <c r="BJ30" s="439" t="inlineStr">
        <is>
          <t>Positive</t>
        </is>
      </c>
      <c r="BK30" s="439" t="inlineStr">
        <is>
          <t>Pollution control; Biodiversity conservation; Ecological protection; Adaptation</t>
        </is>
      </c>
      <c r="BL30" s="439" t="inlineStr">
        <is>
          <t>Forest Law of the People's Republic of China (2019 revision) Articles 7 and 29; Administrative Measures for Forestry, Grassland and Ecological Protection and Restoration Funds (财资环〔2024〕159号)</t>
        </is>
      </c>
      <c r="BM30" s="439" t="inlineStr">
        <is>
          <t>https://www.gov.cn/gongbao/2024/issue_11506/202408/content_6966478.html</t>
        </is>
      </c>
      <c r="BN30" s="439" t="inlineStr">
        <is>
          <t>https://www.forestry.gov.cn/main/3949/20191228/204438950228990.html; http://www.mof.gov.cn/gkml/caizhengwengao/caizhengbuwengao2007/caizhengbuwengao20075/200805/t20080519_26401.htm; https://www.forestry.gov.cn/c/www/gkgfxwj/300449.jhtml</t>
        </is>
      </c>
    </row>
    <row r="31">
      <c r="A31" s="439" t="inlineStr">
        <is>
          <t>CHNSUBESPI03S000</t>
        </is>
      </c>
      <c r="B31" s="439" t="inlineStr">
        <is>
          <t>Instrument</t>
        </is>
      </c>
      <c r="C31" s="439" t="inlineStr">
        <is>
          <t>Subsidy</t>
        </is>
      </c>
      <c r="D31" s="439" t="inlineStr">
        <is>
          <t>Ecosystem service payments</t>
        </is>
      </c>
      <c r="E31" s="439" t="inlineStr">
        <is>
          <t>AFOLU</t>
        </is>
      </c>
      <c r="F31" s="439" t="inlineStr">
        <is>
          <t>Grassland; livestock</t>
        </is>
      </c>
      <c r="G31" s="439" t="inlineStr">
        <is>
          <t>草原生态保护补助奖励</t>
        </is>
      </c>
      <c r="H31" s="439" t="inlineStr">
        <is>
          <t>Grassland Ecological Protection Subsidy and Reward</t>
        </is>
      </c>
      <c r="I31" s="439" t="inlineStr">
        <is>
          <t>N/A</t>
        </is>
      </c>
      <c r="J31" s="439" t="inlineStr">
        <is>
          <t>The Grassland Ecological Protection Subsidy and Reward mechanism was established by State Council Executive Meeting No. 128 (12 October 2010) and implemented from 2011. It applies grazing-ban subsidies and grass-livestock balance rewards to grasslands in 13 provinces (autonomous regions), the Xinjiang Production and Construction Corps and the Beidahuang Agricultural Reclamation Group. Through central fiscal transfers, eligible herders receive grazing-ban subsidies and grass-livestock balance reward payments based on grassland area, incentivising reduced grazing intensity and grass-livestock balance to promote grassland ecological recovery. By the third round (2021-2025), the policy covered 657 counties (banners/regiment farms), approximately 3.8 billion mu of grassland (approx. 1.21 billion mu grazing-ban area, approx. 2.61 billion mu grass-livestock balance area), benefiting more than 12 million herder households. Cumulative central fiscal investment across three rounds exceeds CNY 230 billion. The fourth round (2026-2030) was announced for improvement and implementation in the 2026 Central Document No. 1.</t>
        </is>
      </c>
      <c r="K31" s="439" t="inlineStr">
        <is>
          <t>Ecological protection; Employment and poverty reduction</t>
        </is>
      </c>
      <c r="L31" s="439" t="inlineStr">
        <is>
          <t>Indirect</t>
        </is>
      </c>
      <c r="M31" s="439" t="inlineStr">
        <is>
          <t>Supply-side</t>
        </is>
      </c>
      <c r="N31" s="439" t="inlineStr">
        <is>
          <t>CHN</t>
        </is>
      </c>
      <c r="O31" s="439" t="inlineStr">
        <is>
          <t>national</t>
        </is>
      </c>
      <c r="P31" s="439" t="inlineStr">
        <is>
          <t>N/A</t>
        </is>
      </c>
      <c r="Q31" s="439" t="inlineStr">
        <is>
          <t>12/10/2010</t>
        </is>
      </c>
      <c r="R31" s="439" t="inlineStr">
        <is>
          <t>01/01/2011</t>
        </is>
      </c>
      <c r="S31" s="439" t="inlineStr">
        <is>
          <t>N/A</t>
        </is>
      </c>
      <c r="T31" s="439" t="inlineStr">
        <is>
          <t>2021</t>
        </is>
      </c>
      <c r="U31" s="439" t="inlineStr">
        <is>
          <t>The third-round policy (2021-2025) was jointly issued by the Ministry of Finance, Ministry of Agriculture and Rural Affairs and National Forestry and Grassland Administration as the Implementation Guidance for the Third-Round Grassland Ecological Protection Subsidy and Reward Policy (财农〔2021〕82号). Key changes: the annual budget rose from approximately CNY 15.56 billion to approximately CNY 16.8 billion; a dynamic adjustment mechanism was introduced (grazing-ban areas may transition to grass-livestock balance areas upon recovery); the policy was streamlined to two core components (grazing-ban subsidy and grass-livestock balance reward) plus performance bonuses. The fourth round (2026-2030) was announced in the 2026 Central Document No. 1 for 'improving the fourth-round grassland ecological protection subsidy and reward policy'; the formal implementation guidance had not been published at the time of this entry.</t>
        </is>
      </c>
      <c r="V31" s="439">
        <f>IF(R31="","In force",IF(R31="N/A","In force",IF(TODAY()&lt;DATE(VALUE(RIGHT(R31,4)),VALUE(MID(R31,4,2)),VALUE(LEFT(R31,2))),"Scheduled",IF(S31="","In force",IF(S31="N/A","In force",IF(TODAY()&lt;DATE(VALUE(RIGHT(S31,4)),VALUE(MID(S31,4,2)),VALUE(LEFT(S31,2))),"In force","Ended"))))))</f>
        <v/>
      </c>
      <c r="W31" s="439" t="inlineStr">
        <is>
          <t>Ministry of Finance (responsible for fund management); Ministry of Agriculture and Rural Affairs (responsible for policy implementation); National Forestry and Grassland Administration (responsible for grassland ecological monitoring); provincial and county agriculture and livestock, finance, forestry and grassland authorities</t>
        </is>
      </c>
      <c r="X31" s="439" t="inlineStr">
        <is>
          <t>Grassland</t>
        </is>
      </c>
      <c r="Y31" s="439" t="inlineStr">
        <is>
          <t>Existing</t>
        </is>
      </c>
      <c r="Z31" s="439" t="inlineStr">
        <is>
          <t>Natural grasslands in 13 provinces (autonomous regions) — Inner Mongolia, Xinjiang, Tibet, Qinghai, Sichuan, Gansu, Ningxia, Yunnan, Hebei, Shanxi, Liaoning, Jilin, Heilongjiang — and the Xinjiang Production and Construction Corps and Beidahuang Agricultural Reclamation Group. Divided into grazing-ban areas (ecologically fragile, severely degraded grasslands) and grass-livestock balance areas (all other usable grasslands).</t>
        </is>
      </c>
      <c r="AA31" s="439" t="inlineStr">
        <is>
          <t>N/A</t>
        </is>
      </c>
      <c r="AB31" s="439" t="inlineStr">
        <is>
          <t>Grazing-ban areas: ecologically fragile, severely degraded grasslands unsuitable for grazing, including nature reserves, important wetland grasslands and severely degraded areas. Grass-livestock balance areas: all usable natural grasslands outside grazing-ban areas.</t>
        </is>
      </c>
      <c r="AC31" s="439" t="inlineStr">
        <is>
          <t>Households</t>
        </is>
      </c>
      <c r="AD31" s="439" t="inlineStr">
        <is>
          <t>Herder households holding grassland contracting and management rights certificates or having signed grassland contracting and management contracts. The programme covers more than 12 million herder households.</t>
        </is>
      </c>
      <c r="AE31" s="439" t="inlineStr">
        <is>
          <t>Conservation, protection or storage</t>
        </is>
      </c>
      <c r="AF31" s="439" t="inlineStr">
        <is>
          <t>Grazing-ban areas: grazing-ban subsidy. Herders completely cease grazing on grazing-ban grasslands, which are enclosed for protection and recovery. Grass-livestock balance areas: grass-livestock balance reward. Herders may graze in grass-livestock balance areas but must keep livestock numbers within the approved carrying capacity and implement prescribed seasonal resting periods.</t>
        </is>
      </c>
      <c r="AG31" s="439" t="inlineStr">
        <is>
          <t>7.5; 2.5</t>
        </is>
      </c>
      <c r="AH31" s="439" t="inlineStr">
        <is>
          <t>CNY/mu/year</t>
        </is>
      </c>
      <c r="AI31" s="439" t="inlineStr">
        <is>
          <t>Third-round (2021-2025) national standard ceilings: grazing-ban subsidy CNY 7.5/mu/year; grass-livestock balance reward CNY 2.5/mu/year. Previously, the first round (2011-2015) set grazing-ban at CNY 6/mu/year and grass-livestock balance at CNY 1.5/mu/year. Actual provincial implementation rates are determined by provincial governments within the national ceilings and vary considerably by region. Source: 财农〔2021〕82号.</t>
        </is>
      </c>
      <c r="AJ31" s="439" t="inlineStr">
        <is>
          <t>Grazing-ban areas: herders must sign grazing-ban agreements ensuring no grazing during the ban period. Grass-livestock balance areas: herders must sign grass-livestock balance agreements, controlling grazing scale within the approved carrying capacity; exceeding the carrying capacity by more than 10% will result in reward deductions. The policy operates under 'Four-to-Province' management: funds, tasks, targets and responsibilities are devolved to provinces, which formulate and organise implementation plans.</t>
        </is>
      </c>
      <c r="AK31" s="439" t="inlineStr">
        <is>
          <t>N/A</t>
        </is>
      </c>
      <c r="AL31" s="439" t="inlineStr">
        <is>
          <t>Annual inspection and acceptance: county-level agriculture, livestock and finance authorities inspect herders' compliance with grazing bans and grass-livestock balance requirements, verify grassland vegetation recovery and carrying-capacity compliance. Those passing inspection receive subsidy and reward payments via 'one-card' direct payment. Three cumulative grazing-ban violations result in cancellation of subsidy eligibility; grass-livestock balance exceedance above 10% triggers reward deductions.</t>
        </is>
      </c>
      <c r="AM31" s="439" t="inlineStr">
        <is>
          <t>N/A</t>
        </is>
      </c>
      <c r="AN31" s="439" t="inlineStr">
        <is>
          <t>N/A</t>
        </is>
      </c>
      <c r="AO31" s="439" t="inlineStr">
        <is>
          <t>N/A</t>
        </is>
      </c>
      <c r="AP31" s="439" t="inlineStr">
        <is>
          <t>Approximately CNY 16.8 billion/year (third-round 2021-2025 annual central fiscal allocation; source: Ministry of Finance). Cumulative investment across three rounds exceeds CNY 230 billion.</t>
        </is>
      </c>
      <c r="AQ31" s="439" t="inlineStr">
        <is>
          <t>National standard ceilings: grazing-ban subsidy CNY 7.5/mu/year, grass-livestock balance reward CNY 2.5/mu/year. Provinces may set specific rates within the ceilings; in a few areas, such as parts of Gansu Province, grazing-ban rates may reach CNY 28.22/mu/year. Per-household ceilings apply (in most areas not exceeding CNY 8,000-9,000/year/household) to prevent excessive concentration.</t>
        </is>
      </c>
      <c r="AR31" s="439" t="inlineStr">
        <is>
          <t>N/A</t>
        </is>
      </c>
      <c r="AS31" s="439" t="inlineStr">
        <is>
          <t>The central government allocates funds to provincial-level finance based on grazing-ban area and grass-livestock balance area using a formula-based method; provincial finance disaggregates to county level; county agriculture, livestock and finance authorities verify each household's area and disburse subsidy and reward funds directly to herders' bank accounts via the 'one-card' system. Village-level public notification applies.</t>
        </is>
      </c>
      <c r="AT31" s="439" t="inlineStr">
        <is>
          <t>Implemented in rounds of five years: first round 2011-2015, second round 2016-2020, third round 2021-2025. The fourth round 2026-2030 has been announced. Payments are disbursed annually.</t>
        </is>
      </c>
      <c r="AU31" s="439" t="inlineStr">
        <is>
          <t>County-level agriculture, livestock and finance authorities are responsible for inspection, acceptance and policy disbursement. In grazing-ban areas, a second violation results in a 50% subsidy reduction and a third violation results in cancellation of subsidy eligibility. In grass-livestock balance areas, carrying-capacity exceedance above 10% triggers reward deductions. Grassland management is incorporated into grassland contractor responsibilities, and grassland steward public-welfare positions are established in some areas. Provincial governments bear overall responsibility and are subject to grassland ecological protection assessments.</t>
        </is>
      </c>
      <c r="AV31" s="439" t="inlineStr">
        <is>
          <t>N/A</t>
        </is>
      </c>
      <c r="AW31" s="439" t="inlineStr">
        <is>
          <t>N/A</t>
        </is>
      </c>
      <c r="AX31" s="439" t="inlineStr">
        <is>
          <t>N/A</t>
        </is>
      </c>
      <c r="AY31" s="439" t="inlineStr">
        <is>
          <t>N/A</t>
        </is>
      </c>
      <c r="AZ31" s="439" t="inlineStr">
        <is>
          <t>N/A</t>
        </is>
      </c>
      <c r="BA31" s="439" t="inlineStr">
        <is>
          <t>N/A</t>
        </is>
      </c>
      <c r="BB31" s="439" t="inlineStr">
        <is>
          <t>N/A</t>
        </is>
      </c>
      <c r="BC31" s="439" t="inlineStr">
        <is>
          <t>N/A</t>
        </is>
      </c>
      <c r="BD31" s="439" t="inlineStr">
        <is>
          <t>N/A</t>
        </is>
      </c>
      <c r="BE31" s="439" t="inlineStr">
        <is>
          <t>N/A</t>
        </is>
      </c>
      <c r="BF31" s="439" t="inlineStr">
        <is>
          <t>N/A</t>
        </is>
      </c>
      <c r="BG31" s="439" t="inlineStr">
        <is>
          <t>N/A</t>
        </is>
      </c>
      <c r="BH31" s="439" t="inlineStr">
        <is>
          <t>A01</t>
        </is>
      </c>
      <c r="BI31" s="439" t="inlineStr">
        <is>
          <t>CO2; CH4; N2O</t>
        </is>
      </c>
      <c r="BJ31" s="439" t="inlineStr">
        <is>
          <t>Positive</t>
        </is>
      </c>
      <c r="BK31" s="439" t="inlineStr">
        <is>
          <t>Pollution control; Biodiversity conservation; Ecological protection; Adaptation</t>
        </is>
      </c>
      <c r="BL31" s="439" t="inlineStr">
        <is>
          <t>Grassland Law of the People's Republic of China Articles 35, 45, 47 and 48; Implementation Guidance for the Third-Round Grassland Ecological Protection Subsidy and Reward Policy (财农〔2021〕82号)</t>
        </is>
      </c>
      <c r="BM31" s="439" t="inlineStr">
        <is>
          <t>https://www.moa.gov.cn/govpublic/CWS/201112/t20111222_2441035.htm</t>
        </is>
      </c>
      <c r="BN31" s="439" t="inlineStr">
        <is>
          <t>http://www.mof.gov.cn/gp/xxgkml/nys/201201/t20120116_2500355.htm; https://jcs.moa.gov.cn/trzgl/201603/t20160304_5040527.htm; http://www.mof.gov.cn/zhengwuxinxi/caijingshidian/zyzfmhwz/201010/t20101013_342428.htm; https://www.moa.gov.cn/govpublic/CWS/202407/t20240711_6458804.htm</t>
        </is>
      </c>
    </row>
    <row r="32">
      <c r="A32" s="205" t="inlineStr">
        <is>
          <t>CHNSUBESPI03S001</t>
        </is>
      </c>
      <c r="B32" s="205" t="inlineStr">
        <is>
          <t>Subscheme</t>
        </is>
      </c>
      <c r="C32" s="205" t="inlineStr">
        <is>
          <t>Subsidy</t>
        </is>
      </c>
      <c r="D32" s="205" t="inlineStr">
        <is>
          <t>Ecosystem service payments</t>
        </is>
      </c>
      <c r="E32" s="205" t="inlineStr">
        <is>
          <t>AFOLU</t>
        </is>
      </c>
      <c r="F32" s="205" t="inlineStr">
        <is>
          <t>Grassland; livestock</t>
        </is>
      </c>
      <c r="G32" s="205" t="inlineStr">
        <is>
          <t>草原生态保护补助奖励—禁牧补助子方案</t>
        </is>
      </c>
      <c r="H32" s="205" t="inlineStr">
        <is>
          <t>Grassland Ecological Protection Subsidy and Reward - Grazing Ban Subsidy subscheme</t>
        </is>
      </c>
      <c r="I32" s="205" t="inlineStr">
        <is>
          <t>Grassland Ecological Protection Subsidy and Reward</t>
        </is>
      </c>
      <c r="J32" s="205" t="inlineStr">
        <is>
          <t>The Grazing Ban Subsidy is one of the two core components of the Grassland Ecological Protection Subsidy and Reward mechanism. It targets ecologically fragile, severely degraded grazing-ban grasslands unsuitable for grazing and provides area-based cash subsidies (national standard ceiling CNY 7.5/mu/year) to herders holding grassland contracting and management rights to compensate for income lost from the complete cessation of grazing. Herders in grazing-ban areas must sign grazing-ban agreements to ensure no grazing during the ban period. It covers approximately 1.21 billion mu of grazing-ban grasslands.</t>
        </is>
      </c>
      <c r="K32" s="205" t="inlineStr">
        <is>
          <t>Ecological protection; Employment and poverty reduction</t>
        </is>
      </c>
      <c r="L32" s="205" t="inlineStr">
        <is>
          <t>Indirect</t>
        </is>
      </c>
      <c r="M32" s="205" t="inlineStr">
        <is>
          <t>Supply-side</t>
        </is>
      </c>
      <c r="N32" s="205" t="inlineStr">
        <is>
          <t>CHN</t>
        </is>
      </c>
      <c r="O32" s="205" t="inlineStr">
        <is>
          <t>national</t>
        </is>
      </c>
      <c r="P32" s="205" t="inlineStr">
        <is>
          <t>N/A</t>
        </is>
      </c>
      <c r="Q32" s="205" t="inlineStr">
        <is>
          <t>12/10/2010</t>
        </is>
      </c>
      <c r="R32" s="205" t="inlineStr">
        <is>
          <t>01/01/2011</t>
        </is>
      </c>
      <c r="S32" s="205" t="inlineStr">
        <is>
          <t>N/A</t>
        </is>
      </c>
      <c r="T32" s="205" t="inlineStr">
        <is>
          <t>2021</t>
        </is>
      </c>
      <c r="U32" s="205" t="inlineStr">
        <is>
          <t>The third-round policy (2021-2025) raised the national grazing-ban subsidy standard ceiling from CNY 6/mu/year to CNY 7.5/mu/year and introduced a dynamic adjustment mechanism: grazing-ban grasslands that have recovered to standard may be reclassified as grass-livestock balance areas.</t>
        </is>
      </c>
      <c r="V32" s="205">
        <f>IF(R32="","In force",IF(R32="N/A","In force",IF(TODAY()&lt;DATE(VALUE(RIGHT(R32,4)),VALUE(MID(R32,4,2)),VALUE(LEFT(R32,2))),"Scheduled",IF(S32="","In force",IF(S32="N/A","In force",IF(TODAY()&lt;DATE(VALUE(RIGHT(S32,4)),VALUE(MID(S32,4,2)),VALUE(LEFT(S32,2))),"In force","Ended"))))))</f>
        <v/>
      </c>
      <c r="W32" s="205" t="inlineStr">
        <is>
          <t>Ministry of Finance; Ministry of Agriculture and Rural Affairs; National Forestry and Grassland Administration; provincial and county agriculture/livestock and finance authorities</t>
        </is>
      </c>
      <c r="X32" s="205" t="inlineStr">
        <is>
          <t>Grassland</t>
        </is>
      </c>
      <c r="Y32" s="205" t="inlineStr">
        <is>
          <t>Existing</t>
        </is>
      </c>
      <c r="Z32" s="205" t="inlineStr">
        <is>
          <t>Ecologically fragile, severely degraded natural grasslands in grazing-ban areas unsuitable for grazing, including nature reserves, important wetland grasslands and severely degraded grassland areas. Grazing-ban areas and grass-livestock balance areas are mutually exclusive — the same plot cannot simultaneously be both.</t>
        </is>
      </c>
      <c r="AA32" s="205" t="inlineStr">
        <is>
          <t>N/A</t>
        </is>
      </c>
      <c r="AB32" s="205" t="inlineStr">
        <is>
          <t>Grazing-ban areas are delineated by provincial governments within the national guidance framework based on factors such as grassland degradation degree and ecological function importance.</t>
        </is>
      </c>
      <c r="AC32" s="205" t="inlineStr">
        <is>
          <t>Households</t>
        </is>
      </c>
      <c r="AD32" s="205" t="inlineStr">
        <is>
          <t>Herder households holding grazing-ban area grassland contracting and management rights certificates. The programme covers millions of grazing-ban area herder households nationwide.</t>
        </is>
      </c>
      <c r="AE32" s="205" t="inlineStr">
        <is>
          <t>Conservation, protection or storage</t>
        </is>
      </c>
      <c r="AF32" s="205" t="inlineStr">
        <is>
          <t>Herders completely cease grazing activities on grazing-ban grasslands, which are enclosed for protection and recovery. Herders must sign grazing-ban agreements committing not to graze on grazing-ban grasslands during the ban period.</t>
        </is>
      </c>
      <c r="AG32" s="205" t="inlineStr">
        <is>
          <t>7.5</t>
        </is>
      </c>
      <c r="AH32" s="205" t="inlineStr">
        <is>
          <t>CNY/mu/year</t>
        </is>
      </c>
      <c r="AI32" s="205" t="inlineStr">
        <is>
          <t>Third-round (2021-2025) national standard ceiling CNY 7.5/mu/year. Previously the first round (2011-2015) standard was CNY 6/mu/year, and in the second round (2016-2020) some areas were already raised to CNY 7.5/mu/year. Provinces set specific implementation rates within the national ceiling, with considerable regional variation. Source: 财农〔2021〕82号.</t>
        </is>
      </c>
      <c r="AJ32" s="205" t="inlineStr">
        <is>
          <t>Herders must hold grazing-ban area grassland contracting and management rights certificates and sign grazing-ban agreements ensuring absolutely no grazing on grazing-ban grasslands during the ban period. 'Four-to-Province' management: funds, tasks, targets and responsibilities devolved to provinces.</t>
        </is>
      </c>
      <c r="AK32" s="205" t="inlineStr">
        <is>
          <t>N/A</t>
        </is>
      </c>
      <c r="AL32" s="205" t="inlineStr">
        <is>
          <t>Each household's subsidy amount is calculated based on the agreed area and subsidy standard. County-level agriculture and livestock authorities inspect and verify grazing-ban compliance; subsidies are disbursed via 'one-card' after confirming no grazing violations. Two cumulative violations result in a 50% subsidy reduction; three cumulative violations cancel subsidy eligibility.</t>
        </is>
      </c>
      <c r="AM32" s="205" t="inlineStr">
        <is>
          <t>N/A</t>
        </is>
      </c>
      <c r="AN32" s="205" t="inlineStr">
        <is>
          <t>N/A</t>
        </is>
      </c>
      <c r="AO32" s="205" t="inlineStr">
        <is>
          <t>N/A</t>
        </is>
      </c>
      <c r="AP32" s="205" t="inlineStr">
        <is>
          <t>N/A</t>
        </is>
      </c>
      <c r="AQ32" s="205" t="inlineStr">
        <is>
          <t>National standard ceiling CNY 7.5/mu/year. Provinces may set their own rates within the ceiling; a few areas may significantly exceed the ceiling due to ecological importance. Most areas impose per-household ceilings (not exceeding CNY 8,000-9,000/year).</t>
        </is>
      </c>
      <c r="AR32" s="205" t="inlineStr">
        <is>
          <t>N/A</t>
        </is>
      </c>
      <c r="AS32" s="205" t="inlineStr">
        <is>
          <t>Central fiscal funds allocated by grazing-ban area → provincial disaggregation → county-level verification of each household's grazing-ban area → direct disbursement to herders' bank accounts via 'one-card'. Village-level public notification.</t>
        </is>
      </c>
      <c r="AT32" s="205" t="inlineStr">
        <is>
          <t>Implemented in rounds of five years. First round 2011-2015, second round 2016-2020, third round 2021-2025, fourth round 2026-2030 announced. Subsidies are disbursed annually during the ban period.</t>
        </is>
      </c>
      <c r="AU32" s="205" t="inlineStr">
        <is>
          <t>County-level agriculture and livestock authorities conduct regular inspections of grazing-ban area grazing conditions. First violation: warning; second violation: 50% subsidy reduction; third violation: cancellation of subsidy eligibility and withdrawal of grazing-ban grassland contracting and management rights. Grassland management is incorporated into grassland contractor responsibilities, with grassland steward public-welfare positions established.</t>
        </is>
      </c>
      <c r="AV32" s="205" t="inlineStr">
        <is>
          <t>N/A</t>
        </is>
      </c>
      <c r="AW32" s="205" t="inlineStr">
        <is>
          <t>N/A</t>
        </is>
      </c>
      <c r="AX32" s="205" t="inlineStr">
        <is>
          <t>N/A</t>
        </is>
      </c>
      <c r="AY32" s="205" t="inlineStr">
        <is>
          <t>N/A</t>
        </is>
      </c>
      <c r="AZ32" s="205" t="inlineStr">
        <is>
          <t>N/A</t>
        </is>
      </c>
      <c r="BA32" s="205" t="inlineStr">
        <is>
          <t>N/A</t>
        </is>
      </c>
      <c r="BB32" s="205" t="inlineStr">
        <is>
          <t>N/A</t>
        </is>
      </c>
      <c r="BC32" s="205" t="inlineStr">
        <is>
          <t>N/A</t>
        </is>
      </c>
      <c r="BD32" s="205" t="inlineStr">
        <is>
          <t>N/A</t>
        </is>
      </c>
      <c r="BE32" s="205" t="inlineStr">
        <is>
          <t>N/A</t>
        </is>
      </c>
      <c r="BF32" s="205" t="inlineStr">
        <is>
          <t>N/A</t>
        </is>
      </c>
      <c r="BG32" s="205" t="inlineStr">
        <is>
          <t>N/A</t>
        </is>
      </c>
      <c r="BH32" s="205" t="inlineStr">
        <is>
          <t>A01</t>
        </is>
      </c>
      <c r="BI32" s="205" t="inlineStr">
        <is>
          <t>CO2; CH4</t>
        </is>
      </c>
      <c r="BJ32" s="205" t="inlineStr">
        <is>
          <t>Positive</t>
        </is>
      </c>
      <c r="BK32" s="205" t="inlineStr">
        <is>
          <t>Biodiversity conservation; Ecological protection; Adaptation</t>
        </is>
      </c>
      <c r="BL32" s="205" t="inlineStr">
        <is>
          <t>Grassland Law Articles 35 and 47; 财农〔2021〕82号</t>
        </is>
      </c>
      <c r="BM32" s="205" t="inlineStr">
        <is>
          <t>https://www.moa.gov.cn/govpublic/CWS/201112/t20111222_2441035.htm</t>
        </is>
      </c>
      <c r="BN32" s="205" t="inlineStr">
        <is>
          <t>http://www.mof.gov.cn/gp/xxgkml/nys/201201/t20120116_2500355.htm</t>
        </is>
      </c>
    </row>
    <row r="33">
      <c r="A33" s="205" t="inlineStr">
        <is>
          <t>CHNSUBESPI03S002</t>
        </is>
      </c>
      <c r="B33" s="205" t="inlineStr">
        <is>
          <t>Subscheme</t>
        </is>
      </c>
      <c r="C33" s="205" t="inlineStr">
        <is>
          <t>Subsidy</t>
        </is>
      </c>
      <c r="D33" s="205" t="inlineStr">
        <is>
          <t>Ecosystem service payments</t>
        </is>
      </c>
      <c r="E33" s="205" t="inlineStr">
        <is>
          <t>AFOLU</t>
        </is>
      </c>
      <c r="F33" s="205" t="inlineStr">
        <is>
          <t>Grassland; livestock</t>
        </is>
      </c>
      <c r="G33" s="205" t="inlineStr">
        <is>
          <t>草原生态保护补助奖励—草畜平衡奖励子方案</t>
        </is>
      </c>
      <c r="H33" s="205" t="inlineStr">
        <is>
          <t>Grassland Ecological Protection Subsidy and Reward - Grass-Livestock Balance Reward subscheme</t>
        </is>
      </c>
      <c r="I33" s="205" t="inlineStr">
        <is>
          <t>Grassland Ecological Protection Subsidy and Reward</t>
        </is>
      </c>
      <c r="J33" s="205" t="inlineStr">
        <is>
          <t>The Grass-Livestock Balance Reward is the other core component of the Grassland Ecological Protection Subsidy and Reward mechanism. It targets all usable natural grasslands outside grazing-ban areas (grass-livestock balance areas) and provides area-based reward payments (national standard ceiling CNY 2.5/mu/year) to herders who keep livestock numbers within the approved carrying capacity, incentivising sustainable grassland use. Herders in grass-livestock balance areas must sign grass-livestock balance agreements ensuring that annual grazing does not exceed the scientifically determined grassland carrying capacity, and must implement prescribed seasonal resting periods. It covers approximately 2.61 billion mu of grass-livestock balance grasslands.</t>
        </is>
      </c>
      <c r="K33" s="205" t="inlineStr">
        <is>
          <t>Ecological protection; Employment and poverty reduction</t>
        </is>
      </c>
      <c r="L33" s="205" t="inlineStr">
        <is>
          <t>Indirect</t>
        </is>
      </c>
      <c r="M33" s="205" t="inlineStr">
        <is>
          <t>Supply-side</t>
        </is>
      </c>
      <c r="N33" s="205" t="inlineStr">
        <is>
          <t>CHN</t>
        </is>
      </c>
      <c r="O33" s="205" t="inlineStr">
        <is>
          <t>national</t>
        </is>
      </c>
      <c r="P33" s="205" t="inlineStr">
        <is>
          <t>N/A</t>
        </is>
      </c>
      <c r="Q33" s="205" t="inlineStr">
        <is>
          <t>12/10/2010</t>
        </is>
      </c>
      <c r="R33" s="205" t="inlineStr">
        <is>
          <t>01/01/2011</t>
        </is>
      </c>
      <c r="S33" s="205" t="inlineStr">
        <is>
          <t>N/A</t>
        </is>
      </c>
      <c r="T33" s="205" t="inlineStr">
        <is>
          <t>2021</t>
        </is>
      </c>
      <c r="U33" s="205" t="inlineStr">
        <is>
          <t>The third-round policy (2021-2025) raised the national grass-livestock balance reward standard ceiling from CNY 1.5/mu/year to CNY 2.5/mu/year and introduced a dynamic adjustment mechanism: degraded grass-livestock balance grasslands may be reclassified as grazing-ban areas.</t>
        </is>
      </c>
      <c r="V33" s="205">
        <f>IF(R33="","In force",IF(R33="N/A","In force",IF(TODAY()&lt;DATE(VALUE(RIGHT(R33,4)),VALUE(MID(R33,4,2)),VALUE(LEFT(R33,2))),"Scheduled",IF(S33="","In force",IF(S33="N/A","In force",IF(TODAY()&lt;DATE(VALUE(RIGHT(S33,4)),VALUE(MID(S33,4,2)),VALUE(LEFT(S33,2))),"In force","Ended"))))))</f>
        <v/>
      </c>
      <c r="W33" s="205" t="inlineStr">
        <is>
          <t>Ministry of Finance; Ministry of Agriculture and Rural Affairs; National Forestry and Grassland Administration; provincial and county agriculture/livestock and finance authorities</t>
        </is>
      </c>
      <c r="X33" s="205" t="inlineStr">
        <is>
          <t>Grassland</t>
        </is>
      </c>
      <c r="Y33" s="205" t="inlineStr">
        <is>
          <t>Existing</t>
        </is>
      </c>
      <c r="Z33" s="205" t="inlineStr">
        <is>
          <t>All usable natural grasslands outside grazing-ban areas (grass-livestock balance areas). Grass-livestock balance areas and grazing-ban areas are mutually exclusive — the same plot cannot simultaneously be both. Upon recovery to standard, grazing-ban areas may be dynamically reclassified as grass-livestock balance areas.</t>
        </is>
      </c>
      <c r="AA33" s="205" t="inlineStr">
        <is>
          <t>N/A</t>
        </is>
      </c>
      <c r="AB33" s="205" t="inlineStr">
        <is>
          <t>Grass-livestock balance areas are determined by provincial governments outside the delineated grazing-ban areas, based on usable grassland distribution and carrying capacity.</t>
        </is>
      </c>
      <c r="AC33" s="205" t="inlineStr">
        <is>
          <t>Households</t>
        </is>
      </c>
      <c r="AD33" s="205" t="inlineStr">
        <is>
          <t>Herder households holding grass-livestock balance area grassland contracting and management rights certificates. The programme covers millions of herder households nationwide.</t>
        </is>
      </c>
      <c r="AE33" s="205" t="inlineStr">
        <is>
          <t>Conservation, protection or storage; Production, electricity generation or transformation</t>
        </is>
      </c>
      <c r="AF33" s="205" t="inlineStr">
        <is>
          <t>Herders may graze in grass-livestock balance areas within the approved carrying capacity but must keep livestock numbers within the scientifically determined reasonable carrying capacity and implement locally prescribed seasonal resting periods (typically at least 45 days during the spring regreening period). Herders must sign grass-livestock balance agreements committing not to overgraze.</t>
        </is>
      </c>
      <c r="AG33" s="205" t="inlineStr">
        <is>
          <t>2.5</t>
        </is>
      </c>
      <c r="AH33" s="205" t="inlineStr">
        <is>
          <t>CNY/mu/year</t>
        </is>
      </c>
      <c r="AI33" s="205" t="inlineStr">
        <is>
          <t>Third-round (2021-2025) national standard ceiling CNY 2.5/mu/year. Previously the first round (2011-2015) standard was CNY 1.5/mu/year, and in the second round (2016-2020) some areas were already raised to CNY 2.5/mu/year. Provinces set specific implementation rates within the national ceiling. Source: 财农〔2021〕82号.</t>
        </is>
      </c>
      <c r="AJ33" s="205" t="inlineStr">
        <is>
          <t>Herders must hold grass-livestock balance area grassland contracting and management rights certificates and sign grass-livestock balance agreements ensuring that annual grazing scale does not exceed the verified and published grassland carrying capacity. Exceeding the capacity by more than 10% will result in reward deductions. Prescribed seasonal resting regimes must be implemented.</t>
        </is>
      </c>
      <c r="AK33" s="205" t="inlineStr">
        <is>
          <t>N/A</t>
        </is>
      </c>
      <c r="AL33" s="205" t="inlineStr">
        <is>
          <t>Each household's reward amount is calculated based on the agreed area and reward standard. County-level agriculture and livestock authorities regularly monitor grassland vegetation growth and carrying-capacity compliance in grass-livestock balance areas. Exceedance ≤ 10%: proportional reward deduction; exceedance &gt; 10%: reward deduction or cancellation for that year. Payments are disbursed via 'one-card' after successful inspection.</t>
        </is>
      </c>
      <c r="AM33" s="205" t="inlineStr">
        <is>
          <t>N/A</t>
        </is>
      </c>
      <c r="AN33" s="205" t="inlineStr">
        <is>
          <t>N/A</t>
        </is>
      </c>
      <c r="AO33" s="205" t="inlineStr">
        <is>
          <t>N/A</t>
        </is>
      </c>
      <c r="AP33" s="205" t="inlineStr">
        <is>
          <t>N/A</t>
        </is>
      </c>
      <c r="AQ33" s="205" t="inlineStr">
        <is>
          <t>National standard ceiling CNY 2.5/mu/year. Provinces may set their own rates within the ceiling. Per-household ceilings apply (in most areas not exceeding CNY 8,000-9,000/year).</t>
        </is>
      </c>
      <c r="AR33" s="205" t="inlineStr">
        <is>
          <t>N/A</t>
        </is>
      </c>
      <c r="AS33" s="205" t="inlineStr">
        <is>
          <t>Central fiscal funds allocated by grass-livestock balance area → provincial disaggregation → county-level verification of each household's grass-livestock balance area → direct disbursement via 'one-card'. Village-level public notification.</t>
        </is>
      </c>
      <c r="AT33" s="205" t="inlineStr">
        <is>
          <t>Implemented in rounds of five years. First round 2011-2015, second round 2016-2020, third round 2021-2025, fourth round 2026-2030 announced. Grass-livestock balance rewards are disbursed annually.</t>
        </is>
      </c>
      <c r="AU33" s="205" t="inlineStr">
        <is>
          <t>County-level agriculture and livestock authorities regularly monitor grassland carrying capacity and vegetation conditions. Carrying-capacity exceedance above 10% triggers reward deductions or cancellation for the year. Grassland management is incorporated into contractor responsibilities, and grassland steward public-welfare patrol positions are established. Provincial governments bear overall responsibility.</t>
        </is>
      </c>
      <c r="AV33" s="205" t="inlineStr">
        <is>
          <t>N/A</t>
        </is>
      </c>
      <c r="AW33" s="205" t="inlineStr">
        <is>
          <t>N/A</t>
        </is>
      </c>
      <c r="AX33" s="205" t="inlineStr">
        <is>
          <t>N/A</t>
        </is>
      </c>
      <c r="AY33" s="205" t="inlineStr">
        <is>
          <t>N/A</t>
        </is>
      </c>
      <c r="AZ33" s="205" t="inlineStr">
        <is>
          <t>N/A</t>
        </is>
      </c>
      <c r="BA33" s="205" t="inlineStr">
        <is>
          <t>N/A</t>
        </is>
      </c>
      <c r="BB33" s="205" t="inlineStr">
        <is>
          <t>N/A</t>
        </is>
      </c>
      <c r="BC33" s="205" t="inlineStr">
        <is>
          <t>N/A</t>
        </is>
      </c>
      <c r="BD33" s="205" t="inlineStr">
        <is>
          <t>N/A</t>
        </is>
      </c>
      <c r="BE33" s="205" t="inlineStr">
        <is>
          <t>N/A</t>
        </is>
      </c>
      <c r="BF33" s="205" t="inlineStr">
        <is>
          <t>N/A</t>
        </is>
      </c>
      <c r="BG33" s="205" t="inlineStr">
        <is>
          <t>N/A</t>
        </is>
      </c>
      <c r="BH33" s="205" t="inlineStr">
        <is>
          <t>A01</t>
        </is>
      </c>
      <c r="BI33" s="205" t="inlineStr">
        <is>
          <t>CO2; CH4</t>
        </is>
      </c>
      <c r="BJ33" s="205" t="inlineStr">
        <is>
          <t>Positive</t>
        </is>
      </c>
      <c r="BK33" s="205" t="inlineStr">
        <is>
          <t>Biodiversity conservation; Ecological protection; Adaptation; Industrial development</t>
        </is>
      </c>
      <c r="BL33" s="205" t="inlineStr">
        <is>
          <t>Grassland Law Articles 35 and 45; 财农〔2021〕82号</t>
        </is>
      </c>
      <c r="BM33" s="205" t="inlineStr">
        <is>
          <t>https://www.moa.gov.cn/govpublic/CWS/201112/t20111222_2441035.htm</t>
        </is>
      </c>
      <c r="BN33" s="205" t="inlineStr">
        <is>
          <t>http://www.mof.gov.cn/gp/xxgkml/nys/201201/t20120116_2500355.htm</t>
        </is>
      </c>
    </row>
    <row r="34">
      <c r="A34" s="439" t="inlineStr">
        <is>
          <t>CHNSUBESPI04S000</t>
        </is>
      </c>
      <c r="B34" s="439" t="inlineStr">
        <is>
          <t>Instrument</t>
        </is>
      </c>
      <c r="C34" s="439" t="inlineStr">
        <is>
          <t>Subsidy</t>
        </is>
      </c>
      <c r="D34" s="439" t="inlineStr">
        <is>
          <t>Ecosystem service payments</t>
        </is>
      </c>
      <c r="E34" s="439" t="inlineStr">
        <is>
          <t>AFOLU</t>
        </is>
      </c>
      <c r="F34" s="439" t="inlineStr">
        <is>
          <t>Grassland; livestock</t>
        </is>
      </c>
      <c r="G34" s="439" t="inlineStr">
        <is>
          <t>退牧还草</t>
        </is>
      </c>
      <c r="H34" s="439" t="inlineStr">
        <is>
          <t>Returning Grazing Land to Grassland</t>
        </is>
      </c>
      <c r="I34" s="439" t="inlineStr">
        <is>
          <t>N/A</t>
        </is>
      </c>
      <c r="J34" s="439" t="inlineStr">
        <is>
          <t>The Returning Grazing Land to Grassland programme is a major grassland ecological construction project approved by the State Council in 2002 and launched in 2003. It implements grazing-ban enclosures, seasonal and rotational grazing, reseeding and improvement on ecologically fragile and severely degraded grasslands, and constructs infrastructure such as artificial forage bases and livestock housing to guide herders' transition from traditional free-ranging to stall-feeding. The programme covers 215 counties (banners) in eight provinces (autonomous regions) — Inner Mongolia, Xinjiang, Qinghai, Gansu, Sichuan, Tibet, Ningxia and Yunnan — and the Xinjiang Production and Construction Corps, involving approximately 1.2 million herder households. By 2012, approximately 910 million mu (approx. 607,000 km²) of enclosure construction and approximately 230 million mu of reseeding and improvement had been completed. Cumulative central investment from 2003 to 2010 was approximately CNY 20.9 billion (including construction funds and feed-grain subsidies). From 2011, feed-grain subsidies were transferred to the Grassland Ecological Protection Subsidy and Reward mechanism (CHNSUBESPI03S000), while the Returning Grazing Land programme continues to undertake infrastructure construction functions such as enclosure, reseeding, artificial forage base and livestock housing construction.</t>
        </is>
      </c>
      <c r="K34" s="439" t="inlineStr">
        <is>
          <t>Ecological protection; Desertification control; Employment and poverty reduction</t>
        </is>
      </c>
      <c r="L34" s="439" t="inlineStr">
        <is>
          <t>Indirect</t>
        </is>
      </c>
      <c r="M34" s="439" t="inlineStr">
        <is>
          <t>Supply-side</t>
        </is>
      </c>
      <c r="N34" s="439" t="inlineStr">
        <is>
          <t>CHN</t>
        </is>
      </c>
      <c r="O34" s="439" t="inlineStr">
        <is>
          <t>national</t>
        </is>
      </c>
      <c r="P34" s="439" t="inlineStr">
        <is>
          <t>N/A</t>
        </is>
      </c>
      <c r="Q34" s="439" t="inlineStr">
        <is>
          <t>16/09/2002</t>
        </is>
      </c>
      <c r="R34" s="439" t="inlineStr">
        <is>
          <t>18/03/2003</t>
        </is>
      </c>
      <c r="S34" s="439" t="inlineStr">
        <is>
          <t>N/A</t>
        </is>
      </c>
      <c r="T34" s="439" t="inlineStr">
        <is>
          <t>2021</t>
        </is>
      </c>
      <c r="U34" s="439" t="inlineStr">
        <is>
          <t>In 2021, the General Office of the State Council issued the Several Opinions on Strengthening Grassland Protection and Restoration (国办发〔2021〕7号), incorporating the Returning Grazing Land programme into the overall framework of grassland protection and restoration and integrated 'mountain-water-forest-farmland-lake-grass-sand' protection and restoration. The 14th Five-Year Plan (2021-2025) set a target of restoring 230 million mu of degraded grassland. Earlier, in 2011, the Opinions on Improving the Returning Grazing Land Policy (发改西部〔2011〕1856号) separated feed-grain subsidies from the programme and transferred them to the Grassland Ecological Protection Subsidy and Reward mechanism.</t>
        </is>
      </c>
      <c r="V34" s="439">
        <f>IF(R34="","In force",IF(R34="N/A","In force",IF(TODAY()&lt;DATE(VALUE(RIGHT(R34,4)),VALUE(MID(R34,4,2)),VALUE(LEFT(R34,2))),"Scheduled",IF(S34="","In force",IF(S34="N/A","In force",IF(TODAY()&lt;DATE(VALUE(RIGHT(S34,4)),VALUE(MID(S34,4,2)),VALUE(LEFT(S34,2))),"In force","Ended"))))))</f>
        <v/>
      </c>
      <c r="W34" s="439" t="inlineStr">
        <is>
          <t>National Development and Reform Commission (responsible for project investment planning); National Forestry and Grassland Administration (responsible for project implementation); Ministry of Finance (responsible for fund management); Ministry of Agriculture and Rural Affairs; provincial and county development and reform, forestry/grassland, and agriculture/livestock authorities</t>
        </is>
      </c>
      <c r="X34" s="439" t="inlineStr">
        <is>
          <t>Grassland</t>
        </is>
      </c>
      <c r="Y34" s="439" t="inlineStr">
        <is>
          <t>Existing</t>
        </is>
      </c>
      <c r="Z34" s="439" t="inlineStr">
        <is>
          <t>Natural grasslands in ecologically fragile and severely degraded areas nationwide, mainly in eight provinces (autonomous regions) — Inner Mongolia, Xinjiang, Qinghai, Gansu, Sichuan, Tibet, Ningxia and Yunnan — and the Xinjiang Production and Construction Corps. Project grasslands must meet the conditions for grazing-ban enclosures, seasonal/rotational grazing or reseeding improvement.</t>
        </is>
      </c>
      <c r="AA34" s="439" t="inlineStr">
        <is>
          <t>N/A</t>
        </is>
      </c>
      <c r="AB34" s="439" t="inlineStr">
        <is>
          <t>Determined under the State Council Several Opinions on Strengthening Grassland Protection and Construction (国发〔2002〕19号) and the annual Returning Grazing Land tasks issued by NDRC and other departments. Provinces autonomously select specific plots within centrally assigned tasks.</t>
        </is>
      </c>
      <c r="AC34" s="439" t="inlineStr">
        <is>
          <t>Individuals; Firms</t>
        </is>
      </c>
      <c r="AD34" s="439" t="inlineStr">
        <is>
          <t>Grassland-contracted herders (herder households) in the Returning Grazing Land project areas are the primary beneficiaries and implementing entities. Pastoral collective economic organisations, herder specialised cooperatives and livestock enterprises participate in forage base construction and livestock housing operations. Approximately 1.2 million herder households are involved.</t>
        </is>
      </c>
      <c r="AE34" s="439" t="inlineStr">
        <is>
          <t>Conservation, protection or storage; Production, electricity generation or transformation</t>
        </is>
      </c>
      <c r="AF34" s="439" t="inlineStr">
        <is>
          <t>The Returning Grazing Land programme includes: grazing-ban enclosure and protection (completely excluding grazing from severely degraded grasslands); seasonal and rotational grazing enclosures (seasonal or rotational grazing management); reseeding and improvement of heavily degraded grasslands (reseeding grass species for vegetation recovery); artificial forage base construction (planting high-quality forage to reduce grazing pressure on natural grasslands); livestock housing construction (construction standard 80 m² livestock sheds supporting stall-feeding).</t>
        </is>
      </c>
      <c r="AG34" s="439" t="inlineStr">
        <is>
          <t>20; 160; 3000</t>
        </is>
      </c>
      <c r="AH34" s="439" t="inlineStr">
        <is>
          <t>CNY/mu; CNY/mu; CNY/household</t>
        </is>
      </c>
      <c r="AI34" s="439" t="inlineStr">
        <is>
          <t>Post-2011 policy (发改西部〔2011〕1856号) raised standards: enclosure construction central investment CNY 20/mu in Qinghai-Tibet Plateau areas and CNY 16/mu in other areas (central government bears 80%); degraded grassland reseeding and improvement CNY 20/mu; artificial forage base construction CNY 160/mu; livestock housing construction CNY 3,000/household. Earlier 2003 pilot standards: enclosure CNY 25/mu (Qinghai-Tibet) and CNY 20/mu (other) (central 70%), reseeding CNY 10/mu, feed grain 2.75 kg or 5.5 kg/mu/year in grazing-ban areas (monetised from 2004). From 2011, feed-grain subsidies were discontinued and transferred to the grassland subsidy and reward mechanism (CHNSUBESPI03S000). Source: 发改西部〔2011〕1856号; 国发〔2002〕19号.</t>
        </is>
      </c>
      <c r="AJ34" s="439" t="inlineStr">
        <is>
          <t>'Five-to-Province' implementation (targets, tasks, funds, grain [later cash], and responsibilities devolved to provinces), with provincial governments formulating annual implementation plans and organising execution. Herders in project areas must sign Returning Grazing Land contracts and, per the contract, implement complete grazing bans in grazing-ban enclosure grasslands and prescribed seasonal or rotational grazing in designated areas. Construction must comply with grassland enclosure and reseeding technical standards.</t>
        </is>
      </c>
      <c r="AK34" s="439" t="inlineStr">
        <is>
          <t>N/A</t>
        </is>
      </c>
      <c r="AL34" s="439" t="inlineStr">
        <is>
          <t>Annual task assignment with inspection and acceptance: construction progress is assessed annually; enclosure, reseeding, housing and other construction tasks must be completed according to the nationally assigned annual plan. Returning Grazing Land task completion and grass-livestock balance compliance are inspected and verified by county-level forestry/grassland and agriculture/livestock authorities.</t>
        </is>
      </c>
      <c r="AM34" s="439" t="inlineStr">
        <is>
          <t>N/A</t>
        </is>
      </c>
      <c r="AN34" s="439" t="inlineStr">
        <is>
          <t>N/A</t>
        </is>
      </c>
      <c r="AO34" s="439" t="inlineStr">
        <is>
          <t>N/A</t>
        </is>
      </c>
      <c r="AP34" s="439" t="inlineStr">
        <is>
          <t>N/A</t>
        </is>
      </c>
      <c r="AQ34" s="439" t="inlineStr">
        <is>
          <t>Enclosure construction central investment: Qinghai-Tibet Plateau areas CNY 20/mu, other areas CNY 16/mu (central bears 80%); reseeding and improvement CNY 20/mu; artificial forage base CNY 160/mu; livestock housing CNY 3,000/household. Since 2011, feed-grain subsidies have been transferred to the Grassland Ecological Protection Subsidy and Reward mechanism (CHNSUBESPI03S000), and the Returning Grazing Land programme no longer provides feed-grain subsidies.</t>
        </is>
      </c>
      <c r="AR34" s="439" t="inlineStr">
        <is>
          <t>N/A</t>
        </is>
      </c>
      <c r="AS34" s="439" t="inlineStr">
        <is>
          <t>The central government allocates investment plans to provincial development and reform and finance authorities based on annual Returning Grazing Land tasks. Project funds are managed through project-based administration; enclosure, reseeding, forage base and housing construction are either uniformly organised and implemented by county-level forestry/grassland authorities or township governments, or self-built by herders and reimbursed after inspection and acceptance. Models include 'build-first-subsidise-later' or unified government procurement construction.</t>
        </is>
      </c>
      <c r="AT34" s="439" t="inlineStr">
        <is>
          <t>The Returning Grazing Land programme is a long-term grassland ecological construction project, continuously implemented for more than 20 years since its 2003 launch and currently continuing under the 14th Five-Year Plan grassland protection and restoration framework. Grazing-ban enclosure areas are typically implemented for five years or more, or are subject to permanent grazing bans.</t>
        </is>
      </c>
      <c r="AU34" s="439" t="inlineStr">
        <is>
          <t>County-level forestry/grassland and agriculture/livestock authorities are responsible for project progress inspection, grazing-ban enclosure area grazing patrols and construction quality acceptance. Herders violating grazing bans are penalised under the Grassland Law and Returning Grazing Land management regulations, and in serious cases their grassland contracting and management rights may be withdrawn. Enclosures and other project facilities are maintained by beneficiary herders or collective economic organisations, with damaged facilities repaired by the responsible entity. Provincial governments bear overall responsibility.</t>
        </is>
      </c>
      <c r="AV34" s="439" t="inlineStr">
        <is>
          <t>N/A</t>
        </is>
      </c>
      <c r="AW34" s="439" t="inlineStr">
        <is>
          <t>N/A</t>
        </is>
      </c>
      <c r="AX34" s="439" t="inlineStr">
        <is>
          <t>N/A</t>
        </is>
      </c>
      <c r="AY34" s="439" t="inlineStr">
        <is>
          <t>N/A</t>
        </is>
      </c>
      <c r="AZ34" s="439" t="inlineStr">
        <is>
          <t>N/A</t>
        </is>
      </c>
      <c r="BA34" s="439" t="inlineStr">
        <is>
          <t>N/A</t>
        </is>
      </c>
      <c r="BB34" s="439" t="inlineStr">
        <is>
          <t>N/A</t>
        </is>
      </c>
      <c r="BC34" s="439" t="inlineStr">
        <is>
          <t>N/A</t>
        </is>
      </c>
      <c r="BD34" s="439" t="inlineStr">
        <is>
          <t>N/A</t>
        </is>
      </c>
      <c r="BE34" s="439" t="inlineStr">
        <is>
          <t>N/A</t>
        </is>
      </c>
      <c r="BF34" s="439" t="inlineStr">
        <is>
          <t>N/A</t>
        </is>
      </c>
      <c r="BG34" s="439" t="inlineStr">
        <is>
          <t>N/A</t>
        </is>
      </c>
      <c r="BH34" s="439" t="inlineStr">
        <is>
          <t>A01</t>
        </is>
      </c>
      <c r="BI34" s="439" t="inlineStr">
        <is>
          <t>CO2; CH4</t>
        </is>
      </c>
      <c r="BJ34" s="439" t="inlineStr">
        <is>
          <t>Positive</t>
        </is>
      </c>
      <c r="BK34" s="439" t="inlineStr">
        <is>
          <t>Biodiversity conservation; Ecological protection; Adaptation; Technological innovation</t>
        </is>
      </c>
      <c r="BL34" s="439" t="inlineStr">
        <is>
          <t>Grassland Law of the People's Republic of China Articles 35, 46, 47 and 48; Several Opinions of the State Council on Strengthening Grassland Protection and Construction (国发〔2002〕19号)</t>
        </is>
      </c>
      <c r="BM34" s="439" t="inlineStr">
        <is>
          <t>http://www.gov.cn/gongbao/content/2002/content_61781.htm</t>
        </is>
      </c>
      <c r="BN34" s="439" t="inlineStr">
        <is>
          <t>https://www.ndrc.gov.cn/xxgk/zcfb/tz/201109/t20110919_964818.html; http://www.gov.cn/gongbao/content/2021/content_5600082.htm; https://www.moa.gov.cn/govpublic/XMYS/201006/t20100606_1534930.htm</t>
        </is>
      </c>
    </row>
    <row r="35">
      <c r="A35" s="439" t="inlineStr">
        <is>
          <t>CHNSUBESPI05S000</t>
        </is>
      </c>
      <c r="B35" s="439" t="inlineStr">
        <is>
          <t>Instrument</t>
        </is>
      </c>
      <c r="C35" s="439" t="inlineStr">
        <is>
          <t>Subsidy</t>
        </is>
      </c>
      <c r="D35" s="439" t="inlineStr">
        <is>
          <t>Ecosystem service payments</t>
        </is>
      </c>
      <c r="E35" s="439" t="inlineStr">
        <is>
          <t>AFOLU</t>
        </is>
      </c>
      <c r="F35" s="439" t="inlineStr">
        <is>
          <t>Forestry; forest</t>
        </is>
      </c>
      <c r="G35" s="439" t="inlineStr">
        <is>
          <t>天然林资源保护工程</t>
        </is>
      </c>
      <c r="H35" s="439" t="inlineStr">
        <is>
          <t>Natural Forest Protection Program</t>
        </is>
      </c>
      <c r="I35" s="439" t="inlineStr">
        <is>
          <t>N/A</t>
        </is>
      </c>
      <c r="J35" s="439" t="inlineStr">
        <is>
          <t>The Natural Forest Protection Program (NFPP) is one of China's largest ecological protection programmes by investment. Piloted in 1998 and formally launched in 2000, it aims to completely halt commercial logging of natural forests and to protect and restore natural forest resources. Phase I (2000-2010) covered key state-owned forest areas in the upper reaches of the Yangtze River, the upper and middle reaches of the Yellow River, and Northeast China/Inner Mongolia, prohibiting or limiting natural forest logging, completing 175 million mu of public welfare forest construction and relocating 675,000 surplus forestry workers. Phase II (2011-2020) expanded the logging ban nationwide, achieving a complete halt to commercial logging of natural forests in 2016, managing and protecting 1.944 billion mu of natural forest area and cumulatively increasing forest carbon sinks by 416 million tonnes of CO2. Cumulative investment from 1998 to 2020 exceeded CNY 500 billion. In 2019, the General Office of the CPC Central Committee and the General Office of the State Council issued the Institutional Plan for Natural Forest Protection and Restoration, elevating the NFPP from a time-limited 'programme' to a permanent 'institution'. In 2025, six departments issued the Medium- and Long-Term Plan for Natural Forest Protection and Restoration (2021-2035), consolidating previously separate funding streams into a unified 'forest protection and restoration subsidy' and targeting 2.58 billion mu of natural forest area by 2035. The programme has contributed a net increase of 13.75 billion cubic metres in China's natural forest growing stock, exceeding the 1.3 billion cubic metre forest growing stock increase target under China's Copenhagen pledge.</t>
        </is>
      </c>
      <c r="K35" s="439" t="inlineStr">
        <is>
          <t>Ecological protection; Biodiversity conservation; Adaptation</t>
        </is>
      </c>
      <c r="L35" s="439" t="inlineStr">
        <is>
          <t>Indirect</t>
        </is>
      </c>
      <c r="M35" s="439" t="inlineStr">
        <is>
          <t>Supply-side</t>
        </is>
      </c>
      <c r="N35" s="439" t="inlineStr">
        <is>
          <t>CHN</t>
        </is>
      </c>
      <c r="O35" s="439" t="inlineStr">
        <is>
          <t>national</t>
        </is>
      </c>
      <c r="P35" s="439" t="inlineStr">
        <is>
          <t>N/A</t>
        </is>
      </c>
      <c r="Q35" s="439" t="inlineStr">
        <is>
          <t>24/10/2000</t>
        </is>
      </c>
      <c r="R35" s="439" t="inlineStr">
        <is>
          <t>01/12/2000</t>
        </is>
      </c>
      <c r="S35" s="439" t="inlineStr">
        <is>
          <t>N/A</t>
        </is>
      </c>
      <c r="T35" s="439" t="inlineStr">
        <is>
          <t>23/07/2019</t>
        </is>
      </c>
      <c r="U35" s="439" t="inlineStr">
        <is>
          <t>On 23 July 2019, the General Office of the CPC Central Committee and the General Office of the State Council issued the Institutional Plan for Natural Forest Protection and Restoration (厅字〔2019〕39号), elevating natural forest protection from the time-limited 'Natural Forest Protection Program' to a permanent 'natural forest protection and restoration institution', requiring comprehensive protection of natural forests, strict logging restrictions, a permanent management and protection system, and lifelong accountability for natural forest protection and restoration responsibilities, and explicitly requiring the formulation of a Natural Forest Protection Regulation. In February 2025, six departments (NFGA, NDRC, Ministry of Finance, Ministry of Human Resources and Social Security, Ministry of Natural Resources and NFRA) jointly issued the Medium- and Long-Term Plan for Natural Forest Protection and Restoration (2021-2035), consolidating previously separate management and protection, social security, government and community, tending and logging-ban subsidy funds into a unified 'forest protection and restoration subsidy'.</t>
        </is>
      </c>
      <c r="V35" s="439">
        <f>IF(R35="","In force",IF(R35="N/A","In force",IF(TODAY()&lt;DATE(VALUE(RIGHT(R35,4)),VALUE(MID(R35,4,2)),VALUE(LEFT(R35,2))),"Scheduled",IF(S35="","In force",IF(S35="N/A","In force",IF(TODAY()&lt;DATE(VALUE(RIGHT(S35,4)),VALUE(MID(S35,4,2)),VALUE(LEFT(S35,2))),"In force","Ended"))))))</f>
        <v/>
      </c>
      <c r="W35" s="439" t="inlineStr">
        <is>
          <t>National Forestry and Grassland Administration (responsible for national natural forest protection and restoration); National Development and Reform Commission (responsible for programme investment planning); Ministry of Finance (responsible for fund management); Ministry of Human Resources and Social Security (responsible for worker relocation and social security); Ministry of Natural Resources; National Financial Regulatory Administration; provincial and county forestry/grassland, finance and human resources/social security authorities; key state-owned forest area forestry bureaus</t>
        </is>
      </c>
      <c r="X35" s="439" t="inlineStr">
        <is>
          <t>Forest</t>
        </is>
      </c>
      <c r="Y35" s="439" t="inlineStr">
        <is>
          <t>Existing</t>
        </is>
      </c>
      <c r="Z35" s="439" t="inlineStr">
        <is>
          <t>Natural forest resources nationwide, with emphasis on key state-owned forest areas in the upper reaches of the Yangtze River, the upper and middle reaches of the Yellow River and Northeast China/Inner Mongolia, covering 17 provinces (autonomous regions, municipalities). The programme area includes 1.237 billion hectares of forestry land and 56.43 million hectares of natural forests (approximately 53% of the national natural forest area). Natural forest protection and national public welfare forest management systems are gradually being merged.</t>
        </is>
      </c>
      <c r="AA35" s="439" t="inlineStr">
        <is>
          <t>N/A</t>
        </is>
      </c>
      <c r="AB35" s="439" t="inlineStr">
        <is>
          <t>Delineated according to the State-Council-approved Implementation Plan for the Natural Forest Protection Program in the Upper Reaches of the Yangtze River and Upper and Middle Reaches of the Yellow River and the Implementation Plan for the Natural Forest Protection Program in Key State-Owned Forest Areas of Northeast China and Inner Mongolia, as well as the subsequently expanded nationwide natural forest complete logging-ban area.</t>
        </is>
      </c>
      <c r="AC35" s="439" t="inlineStr">
        <is>
          <t>Individuals; Firms; Government</t>
        </is>
      </c>
      <c r="AD35" s="439" t="inlineStr">
        <is>
          <t>State-owned forestry enterprises, state-owned forest farms and forestry bureaus in programme areas (primary implementing entities for natural forest management, protection and tending); collective forest rights holders and individual forest farmers in programme areas (participating in management/protection and public welfare forest construction); forestry workers relocated from programme areas (relocated through reassignment to management/protection positions, one-off settlement or development of under-forest economy). Approximately 675,000 surplus workers were relocated.</t>
        </is>
      </c>
      <c r="AE35" s="439" t="inlineStr">
        <is>
          <t>Conservation, protection or storage; Production, electricity generation or transformation</t>
        </is>
      </c>
      <c r="AF35" s="439" t="inlineStr">
        <is>
          <t>Complete cessation of commercial logging of natural forests (implemented nationwide from 2016); natural forest management and protection (routine patrolling, fire prevention, pest and disease control, resource monitoring); public welfare forest construction (artificial afforestation CNY 500/mu, mountain enclosure afforestation CNY 100/mu, aerial seeding); young and middle-aged forest tending (CNY 120/mu); reserve resource cultivation; relocation of surplus personnel from state-owned forest areas (reassigned management/protection positions, one-off settlement, under-forest economy, forest tourism and other alternative industries).</t>
        </is>
      </c>
      <c r="AG35" s="439" t="inlineStr">
        <is>
          <t>500; 100; 120</t>
        </is>
      </c>
      <c r="AH35" s="439" t="inlineStr">
        <is>
          <t>CNY/mu</t>
        </is>
      </c>
      <c r="AI35" s="439" t="inlineStr">
        <is>
          <t>NFPP Phase II (2011-2020) main investment standards: artificial afforestation CNY 500/mu; mountain enclosure afforestation CNY 100/mu; young and middle-aged forest tending CNY 120/mu. Source: NDRC and NFGA NFPP Phase II Implementation Plan. The 2025 Medium- and Long-Term Plan consolidates all sub-item funding into a unified 'forest protection and restoration subsidy'.</t>
        </is>
      </c>
      <c r="AJ35" s="439" t="inlineStr">
        <is>
          <t>Complete cessation of commercial logging of natural forests. Natural forest management and protection operates under a responsibility-area management system, with management/protection personnel performing duties according to managed area and patrol frequency requirements (GPS-tracked patrolling). Public welfare forest construction must comply with national standards including GB/T 18337.1 (afforestation technical regulation), GB/T 18337.3 (mountain enclosure afforestation technical regulation) and LY/T 1646 (forest tending regulation). Natural forest protection and restoration is subject to natural-resource asset departure audit of leading cadres and lifelong accountability.</t>
        </is>
      </c>
      <c r="AK35" s="439" t="inlineStr">
        <is>
          <t>N/A</t>
        </is>
      </c>
      <c r="AL35" s="439" t="inlineStr">
        <is>
          <t>Annual natural forest protection and restoration effectiveness verification: natural forest area, growing stock, forest cover rate and natural forest protection status are included in national-provincial-county three-tier annual monitoring. A 'national - provincial - county' three-tier verification and acceptance system operates: provincial self-inspection → national verification → results notification. Entities with substandard management/protection are ordered to take corrective action and face subsidy fund deductions.</t>
        </is>
      </c>
      <c r="AM35" s="439" t="inlineStr">
        <is>
          <t>N/A</t>
        </is>
      </c>
      <c r="AN35" s="439" t="inlineStr">
        <is>
          <t>N/A</t>
        </is>
      </c>
      <c r="AO35" s="439" t="inlineStr">
        <is>
          <t>N/A</t>
        </is>
      </c>
      <c r="AP35" s="439" t="inlineStr">
        <is>
          <t>Approximately CNY 25 billion/year (NFPP Phase II 2011-2020 average annual central investment CNY 24.4 billion; source: NDRC NFPP Phase II Implementation Plan. Cumulative central investment from 1998 to 2020 exceeded CNY 500 billion).</t>
        </is>
      </c>
      <c r="AQ35" s="439" t="inlineStr">
        <is>
          <t>NFPP Phase II standards: artificial afforestation CNY 500/mu, mountain enclosure afforestation CNY 100/mu, young and middle-aged forest tending CNY 120/mu. Management/protection costs are autonomously set by provinces within the total central subsidy amount based on managed area. Social security subsidies are determined based on actual insured persons and contribution base. The 2025 Medium- and Long-Term Plan consolidates all sub-item funding into a unified 'forest protection and restoration subsidy'; specific sub-item ceilings no longer apply.</t>
        </is>
      </c>
      <c r="AR35" s="439" t="inlineStr">
        <is>
          <t>N/A</t>
        </is>
      </c>
      <c r="AS35" s="439" t="inlineStr">
        <is>
          <t>The central government allocates funds to provincial-level finance based on formula methods (programme area, natural forest area, worker numbers, etc.) and project methods. Provincial finance disaggregates to county level or directly administered forestry enterprises. Management/protection worker wages are disbursed through forestry bureau or forest farm payroll systems; social insurance subsidies for relocated workers are allocated through the social security system; collective and individual forestland management/protection subsidies are disbursed via 'one-card'.</t>
        </is>
      </c>
      <c r="AT35" s="439" t="inlineStr">
        <is>
          <t>NFPP Phase I: 10 years (2000-2010), Phase II: 10 years (2011-2020). The 2019 Institutional Plan elevated natural forest protection from a time-limited programme to a permanent institution. The 2025 Medium- and Long-Term Plan covers 2021-2035, establishing a long-term, stable central fiscal investment mechanism.</t>
        </is>
      </c>
      <c r="AU35" s="439" t="inlineStr">
        <is>
          <t>Natural forest protection is included in the forest-chief system assessment and leading cadre natural-resource asset departure audit. Acts that damage natural forest resources are subject to lifelong accountability. Fraudulent obtaining, withholding or misappropriation of programme funds is pursued under the Regulations on Penalties for Fiscal Illegal Acts. Removal of natural forests from the programme requires State Council forestry authority approval. Public welfare forest construction quality that fails to meet standards results in corrective action orders and corresponding subsidy deductions.</t>
        </is>
      </c>
      <c r="AV35" s="439" t="inlineStr">
        <is>
          <t>N/A</t>
        </is>
      </c>
      <c r="AW35" s="439" t="inlineStr">
        <is>
          <t>N/A</t>
        </is>
      </c>
      <c r="AX35" s="439" t="inlineStr">
        <is>
          <t>N/A</t>
        </is>
      </c>
      <c r="AY35" s="439" t="inlineStr">
        <is>
          <t>N/A</t>
        </is>
      </c>
      <c r="AZ35" s="439" t="inlineStr">
        <is>
          <t>N/A</t>
        </is>
      </c>
      <c r="BA35" s="439" t="inlineStr">
        <is>
          <t>N/A</t>
        </is>
      </c>
      <c r="BB35" s="439" t="inlineStr">
        <is>
          <t>N/A</t>
        </is>
      </c>
      <c r="BC35" s="439" t="inlineStr">
        <is>
          <t>N/A</t>
        </is>
      </c>
      <c r="BD35" s="439" t="inlineStr">
        <is>
          <t>N/A</t>
        </is>
      </c>
      <c r="BE35" s="439" t="inlineStr">
        <is>
          <t>N/A</t>
        </is>
      </c>
      <c r="BF35" s="439" t="inlineStr">
        <is>
          <t>Approximately 1,000 MtCO2/year (calculated from NFPP natural forest area of approximately 56.43 million hectares, China's average forest carbon sequestration rate of approximately 1.83 tCO2 per cubic metre of growing stock increase, and the Phase II cumulative increase in forest carbon sinks of 416 million tonnes CO2, yielding an annual average of approximately 41.6 MtCO2. Other studies estimate the NFPP area's 2000-2020 net forest growing stock increase at 13.75 billion cubic metres, corresponding to cumulative sequestration of approximately 25 GtCO2). Source: NDRC and NFGA NFPP Phase II Implementation Plan; NFGA Ninth National Forest Resource Inventory.</t>
        </is>
      </c>
      <c r="BG35" s="439" t="inlineStr">
        <is>
          <t>N/A</t>
        </is>
      </c>
      <c r="BH35" s="439" t="inlineStr">
        <is>
          <t>A02</t>
        </is>
      </c>
      <c r="BI35" s="439" t="inlineStr">
        <is>
          <t>CO2</t>
        </is>
      </c>
      <c r="BJ35" s="439" t="inlineStr">
        <is>
          <t>Positive</t>
        </is>
      </c>
      <c r="BK35" s="439" t="inlineStr">
        <is>
          <t>Pollution control; Biodiversity conservation; Ecological protection; Adaptation; Employment and poverty reduction</t>
        </is>
      </c>
      <c r="BL35" s="439" t="inlineStr">
        <is>
          <t>Forest Law of the People's Republic of China (2019 revision) Article 32; Institutional Plan for Natural Forest Protection and Restoration (厅字〔2019〕39号); Medium- and Long-Term Plan for Natural Forest Protection and Restoration (issued by six departments in February 2025)</t>
        </is>
      </c>
      <c r="BM35" s="439" t="inlineStr">
        <is>
          <t>https://www.gov.cn/zhengce/2019-07/23/content_5413850.htm</t>
        </is>
      </c>
      <c r="BN35" s="439" t="inlineStr">
        <is>
          <t>https://www.forestry.gov.cn/c/www/gkgfxwj/300304.jhtml; https://www.forestry.gov.cn/c/www/stgtlh/608745.jhtml; http://big5.www.gov.cn/gate/big5/www.gov.cn/govweb/gzdt/2011-05/17/content_1865437.htm</t>
        </is>
      </c>
    </row>
    <row r="36">
      <c r="A36" s="439" t="inlineStr">
        <is>
          <t>CHNTAXCITI01S000</t>
        </is>
      </c>
      <c r="B36" s="439" t="inlineStr">
        <is>
          <t>Instrument</t>
        </is>
      </c>
      <c r="C36" s="439" t="inlineStr">
        <is>
          <t>Tax</t>
        </is>
      </c>
      <c r="D36" s="439" t="inlineStr">
        <is>
          <t>CIT incentive</t>
        </is>
      </c>
      <c r="E36" s="439" t="inlineStr">
        <is>
          <t>Industry; Buildings</t>
        </is>
      </c>
      <c r="F36" s="439" t="inlineStr">
        <is>
          <t>Industrial energy efficiency; building energy efficiency</t>
        </is>
      </c>
      <c r="G36" s="439" t="inlineStr">
        <is>
          <t>节能服务公司实施合同能源管理项目的所得定期减免企业所得税</t>
        </is>
      </c>
      <c r="H36" s="439" t="inlineStr">
        <is>
          <t>CIT incentive for energy performance contracting</t>
        </is>
      </c>
      <c r="I36" s="439" t="inlineStr">
        <is>
          <t>N/A</t>
        </is>
      </c>
      <c r="J36" s="439" t="inlineStr">
        <is>
          <t>Qualifying energy service companies (ESCOs) that implement energy performance contracting (EPC) projects receive CIT exemption for the first three years and a 50% CIT reduction (at 12.5% effective rate) for the following three years, starting from the tax year in which the project obtains its first production or operating income. ESCOs must meet the following conditions: independent legal-person status with registered capital of at least CNY 1 million; implementing energy-savings benefit-sharing contracts in compliance with the General Technical Rules for Energy Performance Contracting (GB/T 24915); having qualified professional technical personnel and contract energy management talent; ESCO investment share no less than 70% of total project investment.</t>
        </is>
      </c>
      <c r="K36" s="439" t="inlineStr">
        <is>
          <t>Energy efficiency; Industrial development</t>
        </is>
      </c>
      <c r="L36" s="439" t="inlineStr">
        <is>
          <t>Direct</t>
        </is>
      </c>
      <c r="M36" s="439" t="inlineStr">
        <is>
          <t>Supply-side</t>
        </is>
      </c>
      <c r="N36" s="439" t="inlineStr">
        <is>
          <t>CHN</t>
        </is>
      </c>
      <c r="O36" s="439" t="inlineStr">
        <is>
          <t>national</t>
        </is>
      </c>
      <c r="P36" s="439" t="inlineStr">
        <is>
          <t>N/A</t>
        </is>
      </c>
      <c r="Q36" s="439" t="inlineStr">
        <is>
          <t>30/12/2010</t>
        </is>
      </c>
      <c r="R36" s="439" t="inlineStr">
        <is>
          <t>01/01/2011</t>
        </is>
      </c>
      <c r="S36" s="439" t="inlineStr">
        <is>
          <t>N/A</t>
        </is>
      </c>
      <c r="T36" s="439" t="inlineStr">
        <is>
          <t>17/12/2013</t>
        </is>
      </c>
      <c r="U36" s="439" t="inlineStr">
        <is>
          <t>N/A</t>
        </is>
      </c>
      <c r="V36" s="439">
        <f>IF(R36="","In force",IF(R36="N/A","In force",IF(TODAY()&lt;DATE(VALUE(RIGHT(R36,4)),VALUE(MID(R36,4,2)),VALUE(LEFT(R36,2))),"Scheduled",IF(S36="","In force",IF(S36="N/A","In force",IF(TODAY()&lt;DATE(VALUE(RIGHT(S36,4)),VALUE(MID(S36,4,2)),VALUE(LEFT(S36,2))),"In force","Ended"))))))</f>
        <v/>
      </c>
      <c r="W36" s="439" t="inlineStr">
        <is>
          <t>Ministry of Finance (responsible for CIT incentive policy formulation); State Taxation Administration (responsible for CIT collection and incentive administration); National Development and Reform Commission (responsible for energy service industry and EPC project management)</t>
        </is>
      </c>
      <c r="X36" s="439" t="inlineStr">
        <is>
          <t>Energy-saving projects; Energy-using equipment</t>
        </is>
      </c>
      <c r="Y36" s="439" t="inlineStr">
        <is>
          <t>Existing</t>
        </is>
      </c>
      <c r="Z36" s="439" t="inlineStr">
        <is>
          <t>Energy performance contracting projects implemented by ESCOs, including waste heat and waste pressure utilisation, green lighting, motor system energy saving, energy system optimisation, and other energy-saving and emission-reduction technology retrofit projects. Projects must comply with the technical requirements of the General Technical Rules for Energy Performance Contracting (GB/T 24915).</t>
        </is>
      </c>
      <c r="AA36" s="439" t="inlineStr">
        <is>
          <t>N/A</t>
        </is>
      </c>
      <c r="AB36" s="439" t="inlineStr">
        <is>
          <t>ESCO investment share no less than 70% of total project investment</t>
        </is>
      </c>
      <c r="AC36" s="439" t="inlineStr">
        <is>
          <t>Firms</t>
        </is>
      </c>
      <c r="AD36" s="439" t="inlineStr">
        <is>
          <t>Qualifying energy service companies (ESCOs) must simultaneously satisfy: independent legal-person status; registered capital of at least CNY 1 million; audited-account resident enterprise; capable of independently providing specialised energy services including energy-use diagnosis, energy-saving project design, financing, retrofit (construction, equipment installation, commissioning and acceptance), operation management and personnel training. The energy-using enterprise does not directly receive this tax incentive.</t>
        </is>
      </c>
      <c r="AE36" s="439" t="inlineStr">
        <is>
          <t>Production, electricity generation or transformation</t>
        </is>
      </c>
      <c r="AF36" s="439" t="inlineStr">
        <is>
          <t>The ESCO, through an energy-savings benefit-sharing contract with the energy-using enterprise, invests in energy-saving equipment and technology, retrofits the client's existing energy-consuming equipment and systems, and implements operation management.</t>
        </is>
      </c>
      <c r="AG36" s="439" t="inlineStr">
        <is>
          <t>100; 50</t>
        </is>
      </c>
      <c r="AH36" s="439" t="inlineStr">
        <is>
          <t>% (percentage of CIT rate)</t>
        </is>
      </c>
      <c r="AI36" s="439" t="inlineStr">
        <is>
          <t>Years 1-3: CIT exempt (100% relief). Years 4-6: CIT reduced by 50%, levied at 12.5% (50% relief, statutory rate 25%). If the benefit-sharing period is shorter than 6 years, the incentive applies for the actual benefit-sharing period.</t>
        </is>
      </c>
      <c r="AJ36" s="439" t="inlineStr">
        <is>
          <t>The ESCO must simultaneously satisfy: independent legal-person status with registered capital of at least CNY 1 million; implementing an energy-savings benefit-sharing contract complying with the Contract Law and GB/T 24915; ESCO investment share no less than 70% of total project investment; having qualified full-time technical personnel and contract energy management talent; audited-account resident enterprise; completing filing with the tax authorities within 4 months after the end of the year in which the first production or operating income is obtained.</t>
        </is>
      </c>
      <c r="AK36" s="439" t="inlineStr">
        <is>
          <t>Years 1-3: tax payable = 0 (exempt). Years 4-6: tax payable = taxable income x 25% x 50% = taxable income x 12.5%. The incentive period is calculated continuously for 6 years starting from the tax year in which the project obtains its first production or operating income.</t>
        </is>
      </c>
      <c r="AL36" s="439" t="inlineStr">
        <is>
          <t>Where the actual benefit-sharing period is shorter than 6 years, the incentive applies for the actual period. If the project is transferred during the incentive period, the transferee may continue to enjoy the incentive for the remaining period.</t>
        </is>
      </c>
      <c r="AM36" s="439" t="inlineStr">
        <is>
          <t>N/A</t>
        </is>
      </c>
      <c r="AN36" s="439" t="inlineStr">
        <is>
          <t>N/A</t>
        </is>
      </c>
      <c r="AO36" s="439" t="inlineStr">
        <is>
          <t>N/A</t>
        </is>
      </c>
      <c r="AP36" s="439" t="inlineStr">
        <is>
          <t>N/A</t>
        </is>
      </c>
      <c r="AQ36" s="439" t="inlineStr">
        <is>
          <t>N/A</t>
        </is>
      </c>
      <c r="AR36" s="439" t="inlineStr">
        <is>
          <t>N/A</t>
        </is>
      </c>
      <c r="AS36" s="439" t="inlineStr">
        <is>
          <t>N/A</t>
        </is>
      </c>
      <c r="AT36" s="439" t="inlineStr">
        <is>
          <t>N/A</t>
        </is>
      </c>
      <c r="AU36" s="439" t="inlineStr">
        <is>
          <t>N/A</t>
        </is>
      </c>
      <c r="AV36" s="439" t="inlineStr">
        <is>
          <t>N/A</t>
        </is>
      </c>
      <c r="AW36" s="439" t="inlineStr">
        <is>
          <t>N/A</t>
        </is>
      </c>
      <c r="AX36" s="439" t="inlineStr">
        <is>
          <t>N/A</t>
        </is>
      </c>
      <c r="AY36" s="439" t="inlineStr">
        <is>
          <t>N/A</t>
        </is>
      </c>
      <c r="AZ36" s="439" t="inlineStr">
        <is>
          <t>N/A</t>
        </is>
      </c>
      <c r="BA36" s="439" t="inlineStr">
        <is>
          <t>N/A</t>
        </is>
      </c>
      <c r="BB36" s="439" t="inlineStr">
        <is>
          <t>N/A</t>
        </is>
      </c>
      <c r="BC36" s="439" t="inlineStr">
        <is>
          <t>N/A</t>
        </is>
      </c>
      <c r="BD36" s="439" t="inlineStr">
        <is>
          <t>N/A</t>
        </is>
      </c>
      <c r="BE36" s="439" t="inlineStr">
        <is>
          <t>N/A</t>
        </is>
      </c>
      <c r="BF36" s="439" t="inlineStr">
        <is>
          <t>N/A</t>
        </is>
      </c>
      <c r="BG36" s="439" t="inlineStr">
        <is>
          <t>N/A</t>
        </is>
      </c>
      <c r="BH36" s="439" t="inlineStr">
        <is>
          <t>M74</t>
        </is>
      </c>
      <c r="BI36" s="439" t="inlineStr">
        <is>
          <t>CO2</t>
        </is>
      </c>
      <c r="BJ36" s="439" t="inlineStr">
        <is>
          <t>Positive</t>
        </is>
      </c>
      <c r="BK36" s="439" t="inlineStr">
        <is>
          <t>Industrial development; Technological innovation; Energy security</t>
        </is>
      </c>
      <c r="BL36" s="439" t="inlineStr">
        <is>
          <t>Enterprise Income Tax Law of the People's Republic of China, Art. 27; Implementation Regulations for the Enterprise Income Tax Law, Art. 88; Cai Shui [2010] No. 110; STA/NDRC Announcement [2013] No. 77</t>
        </is>
      </c>
      <c r="BM36" s="439" t="inlineStr">
        <is>
          <t>https://fgk.chinatax.gov.cn/zcfgk/c102416/c5203598/content.html</t>
        </is>
      </c>
      <c r="BN36" s="439" t="inlineStr">
        <is>
          <t>https://www.chinatax.gov.cn/chinatax/n810341/n810765/n812146/n812300/c1080063/content.html</t>
        </is>
      </c>
    </row>
    <row r="37">
      <c r="A37" s="439" t="inlineStr">
        <is>
          <t>CHNTAXCITI02S000</t>
        </is>
      </c>
      <c r="B37" s="439" t="inlineStr">
        <is>
          <t>Instrument</t>
        </is>
      </c>
      <c r="C37" s="439" t="inlineStr">
        <is>
          <t>Tax</t>
        </is>
      </c>
      <c r="D37" s="439" t="inlineStr">
        <is>
          <t>CIT incentive</t>
        </is>
      </c>
      <c r="E37" s="439" t="inlineStr">
        <is>
          <t>Industry; Waste</t>
        </is>
      </c>
      <c r="F37" s="439" t="inlineStr">
        <is>
          <t>Wastewater treatment; waste treatment; biogas utilisation; carbon capture, utilisation and storage; energy-saving retrofit; seawater desalination</t>
        </is>
      </c>
      <c r="G37" s="439" t="inlineStr">
        <is>
          <t>环境保护、节能节水项目企业所得税优惠</t>
        </is>
      </c>
      <c r="H37" s="439" t="inlineStr">
        <is>
          <t>CIT incentive for environmental protection, energy-saving and water-saving projects</t>
        </is>
      </c>
      <c r="I37" s="439" t="inlineStr">
        <is>
          <t>N/A</t>
        </is>
      </c>
      <c r="J37" s="439" t="inlineStr">
        <is>
          <t>Enterprises engaged in qualifying environmental protection, energy-saving and water-saving projects receive CIT exemption for the first three years and a 50% CIT reduction (at 12.5% effective rate) for the following three years, starting from the tax year in which the project obtains its first production or operating income. Projects must be listed in the Catalogue of Enterprise Income Tax Incentives for Environmental Protection, Energy-Saving and Water-Saving Projects (2021 Edition) (MOF/STA/NDRC/MEE Announcement [2021] No. 36, Annex 1). The 2021 catalogue expanded the scope to include carbon capture, utilisation and storage (CCUS), communication base station and data centre energy-saving projects, and other new categories.</t>
        </is>
      </c>
      <c r="K37" s="439" t="inlineStr">
        <is>
          <t>Pollution control; Energy efficiency; Resource conservation</t>
        </is>
      </c>
      <c r="L37" s="439" t="inlineStr">
        <is>
          <t>Direct</t>
        </is>
      </c>
      <c r="M37" s="439" t="inlineStr">
        <is>
          <t>Supply-side</t>
        </is>
      </c>
      <c r="N37" s="439" t="inlineStr">
        <is>
          <t>CHN</t>
        </is>
      </c>
      <c r="O37" s="439" t="inlineStr">
        <is>
          <t>national</t>
        </is>
      </c>
      <c r="P37" s="439" t="inlineStr">
        <is>
          <t>N/A</t>
        </is>
      </c>
      <c r="Q37" s="439" t="inlineStr">
        <is>
          <t>16/03/2007</t>
        </is>
      </c>
      <c r="R37" s="439" t="inlineStr">
        <is>
          <t>01/01/2008</t>
        </is>
      </c>
      <c r="S37" s="439" t="inlineStr">
        <is>
          <t>N/A</t>
        </is>
      </c>
      <c r="T37" s="439" t="inlineStr">
        <is>
          <t>01/01/2021</t>
        </is>
      </c>
      <c r="U37" s="439" t="inlineStr">
        <is>
          <t>N/A</t>
        </is>
      </c>
      <c r="V37" s="439">
        <f>IF(R37="","In force",IF(R37="N/A","In force",IF(TODAY()&lt;DATE(VALUE(RIGHT(R37,4)),VALUE(MID(R37,4,2)),VALUE(LEFT(R37,2))),"Scheduled",IF(S37="","In force",IF(S37="N/A","In force",IF(TODAY()&lt;DATE(VALUE(RIGHT(S37,4)),VALUE(MID(S37,4,2)),VALUE(LEFT(S37,2))),"In force","Ended"))))))</f>
        <v/>
      </c>
      <c r="W37" s="439" t="inlineStr">
        <is>
          <t>Ministry of Finance (responsible for CIT incentive policy formulation); State Taxation Administration (responsible for CIT collection and incentive administration); National Development and Reform Commission (participates in incentive catalogue formulation); Ministry of Ecology and Environment (participates in environmental protection project catalogue formulation)</t>
        </is>
      </c>
      <c r="X37" s="439" t="inlineStr">
        <is>
          <t>Wastewater treatment facilities; waste treatment facilities; biogas projects; carbon capture, utilisation and storage facilities; building energy-saving systems; communication base station and data centre energy-saving systems; seawater desalination facilities</t>
        </is>
      </c>
      <c r="Y37" s="439" t="inlineStr">
        <is>
          <t>Existing; New</t>
        </is>
      </c>
      <c r="Z37" s="439" t="inlineStr">
        <is>
          <t>The 2021 edition catalogue covers: (1) environmental pollution prevention and control — public wastewater treatment, public waste treatment, integrated biogas development and utilisation, air pollution prevention and control; (2) energy-saving and emission-reduction technology retrofit — energy retrofit, building energy saving, carbon emission reduction technology (including CCUS, newly added in 2021), energy saving in telecommunications and digitalisation (base stations and data centres); (3) water conservation — seawater desalination.</t>
        </is>
      </c>
      <c r="AA37" s="439" t="inlineStr">
        <is>
          <t>N/A</t>
        </is>
      </c>
      <c r="AB37" s="439" t="inlineStr">
        <is>
          <t>N/A</t>
        </is>
      </c>
      <c r="AC37" s="439" t="inlineStr">
        <is>
          <t>Firms</t>
        </is>
      </c>
      <c r="AD37" s="439" t="inlineStr">
        <is>
          <t>Resident enterprises engaged in environmental protection, energy-saving and water-saving projects that meet the conditions of the catalogue. Enterprises must be under the audited-account method and enjoy the incentive through self-assessment, declaration and retention of relevant documentation for inspection.</t>
        </is>
      </c>
      <c r="AE37" s="439" t="inlineStr">
        <is>
          <t>Production, electricity generation or transformation</t>
        </is>
      </c>
      <c r="AF37" s="439" t="inlineStr">
        <is>
          <t>Enterprises invest in, construct and operate qualifying environmental protection, energy-saving and water-saving projects (e.g. wastewater treatment plants, waste treatment plants, biogas projects, CCUS projects, seawater desalination plants) and obtain project operating income.</t>
        </is>
      </c>
      <c r="AG37" s="439" t="inlineStr">
        <is>
          <t>100; 50</t>
        </is>
      </c>
      <c r="AH37" s="439" t="inlineStr">
        <is>
          <t>% (percentage of CIT rate)</t>
        </is>
      </c>
      <c r="AI37" s="439" t="inlineStr">
        <is>
          <t>Years 1-3: CIT exempt (100% relief). Years 4-6: CIT reduced by 50%, levied at 12.5% (50% relief, statutory rate 25%). The incentive period is calculated continuously for 6 years starting from the tax year in which the project obtains its first production or operating income.</t>
        </is>
      </c>
      <c r="AJ37" s="439" t="inlineStr">
        <is>
          <t>The enterprise must satisfy: the project is listed in the 2021 edition catalogue; the project meets the technical standards specified in the catalogue; the same project may not simultaneously enjoy other CIT incentives. Enterprises adopt the self-assessment, declaration and documentation-retention-for-inspection method.</t>
        </is>
      </c>
      <c r="AK37" s="439" t="inlineStr">
        <is>
          <t>Years 1-3: tax payable = 0 (exempt). Years 4-6: tax payable = project taxable income x 25% x 50% = project taxable income x 12.5%. The incentive period is calculated continuously for 6 years starting from the tax year in which the project obtains its first production or operating income.</t>
        </is>
      </c>
      <c r="AL37" s="439" t="inlineStr">
        <is>
          <t>Where an enterprise concurrently operates both qualifying and non-qualifying projects, income and costs must be separately accounted for. For projects transferred during the incentive period, the transferee may continue to enjoy the incentive for the remaining period.</t>
        </is>
      </c>
      <c r="AM37" s="439" t="inlineStr">
        <is>
          <t>N/A</t>
        </is>
      </c>
      <c r="AN37" s="439" t="inlineStr">
        <is>
          <t>N/A</t>
        </is>
      </c>
      <c r="AO37" s="439" t="inlineStr">
        <is>
          <t>N/A</t>
        </is>
      </c>
      <c r="AP37" s="439" t="inlineStr">
        <is>
          <t>N/A</t>
        </is>
      </c>
      <c r="AQ37" s="439" t="inlineStr">
        <is>
          <t>N/A</t>
        </is>
      </c>
      <c r="AR37" s="439" t="inlineStr">
        <is>
          <t>N/A</t>
        </is>
      </c>
      <c r="AS37" s="439" t="inlineStr">
        <is>
          <t>N/A</t>
        </is>
      </c>
      <c r="AT37" s="439" t="inlineStr">
        <is>
          <t>N/A</t>
        </is>
      </c>
      <c r="AU37" s="439" t="inlineStr">
        <is>
          <t>N/A</t>
        </is>
      </c>
      <c r="AV37" s="439" t="inlineStr">
        <is>
          <t>N/A</t>
        </is>
      </c>
      <c r="AW37" s="439" t="inlineStr">
        <is>
          <t>N/A</t>
        </is>
      </c>
      <c r="AX37" s="439" t="inlineStr">
        <is>
          <t>N/A</t>
        </is>
      </c>
      <c r="AY37" s="439" t="inlineStr">
        <is>
          <t>N/A</t>
        </is>
      </c>
      <c r="AZ37" s="439" t="inlineStr">
        <is>
          <t>N/A</t>
        </is>
      </c>
      <c r="BA37" s="439" t="inlineStr">
        <is>
          <t>N/A</t>
        </is>
      </c>
      <c r="BB37" s="439" t="inlineStr">
        <is>
          <t>N/A</t>
        </is>
      </c>
      <c r="BC37" s="439" t="inlineStr">
        <is>
          <t>N/A</t>
        </is>
      </c>
      <c r="BD37" s="439" t="inlineStr">
        <is>
          <t>N/A</t>
        </is>
      </c>
      <c r="BE37" s="439" t="inlineStr">
        <is>
          <t>N/A</t>
        </is>
      </c>
      <c r="BF37" s="439" t="inlineStr">
        <is>
          <t>N/A</t>
        </is>
      </c>
      <c r="BG37" s="439" t="inlineStr">
        <is>
          <t>N/A</t>
        </is>
      </c>
      <c r="BH37" s="439" t="inlineStr">
        <is>
          <t>E36; E37; E38; E39</t>
        </is>
      </c>
      <c r="BI37" s="439" t="inlineStr">
        <is>
          <t>CO2; CH4; N2O</t>
        </is>
      </c>
      <c r="BJ37" s="439" t="inlineStr">
        <is>
          <t>Positive</t>
        </is>
      </c>
      <c r="BK37" s="439" t="inlineStr">
        <is>
          <t>Pollution control; Resource conservation; Circular economy; Technological innovation</t>
        </is>
      </c>
      <c r="BL37" s="439" t="inlineStr">
        <is>
          <t>Enterprise Income Tax Law of the People's Republic of China, Art. 27; Implementation Regulations, Art. 88; Cai Shui [2009] No. 59; STA Announcement [2012] No. 30; MOF/STA/NDRC/MEE Announcement [2021] No. 36</t>
        </is>
      </c>
      <c r="BM37" s="439" t="inlineStr">
        <is>
          <t>https://www.gov.cn/zhengce/zhengceku/2021-12/29/content_5665116.htm</t>
        </is>
      </c>
      <c r="BN37" s="439" t="inlineStr">
        <is>
          <t>https://www.gov.cn/zhengce/zhengceku/2021-12/29/content_5665116.htm</t>
        </is>
      </c>
    </row>
    <row r="38">
      <c r="A38" s="439" t="inlineStr">
        <is>
          <t>CHNTAXCITI03S000</t>
        </is>
      </c>
      <c r="B38" s="439" t="inlineStr">
        <is>
          <t>Instrument</t>
        </is>
      </c>
      <c r="C38" s="439" t="inlineStr">
        <is>
          <t>Tax</t>
        </is>
      </c>
      <c r="D38" s="439" t="inlineStr">
        <is>
          <t>CIT incentive</t>
        </is>
      </c>
      <c r="E38" s="439" t="inlineStr">
        <is>
          <t>Industry; Energy</t>
        </is>
      </c>
      <c r="F38" s="439" t="inlineStr">
        <is>
          <t>Environmental treatment equipment; energy-saving equipment; water-saving equipment</t>
        </is>
      </c>
      <c r="G38" s="439" t="inlineStr">
        <is>
          <t>环境保护、节能节水专用设备投资额抵免企业所得税</t>
        </is>
      </c>
      <c r="H38" s="439" t="inlineStr">
        <is>
          <t>CIT credit for investment in special equipment for environmental protection, energy-saving and water-saving</t>
        </is>
      </c>
      <c r="I38" s="439" t="inlineStr">
        <is>
          <t>N/A</t>
        </is>
      </c>
      <c r="J38" s="439" t="inlineStr">
        <is>
          <t>Enterprises that purchase and actually use special equipment listed in the Catalogue of Enterprise Income Tax Incentives for Environmental Protection Special Equipment and the Catalogue for Energy-Saving and Water-Saving Special Equipment (Cai Shui [2017] No. 71) may credit 10% of the equipment investment amount against their CIT payable for the current year. Any excess credit may be carried forward within the following five tax years. The investment amount is the VAT-inclusive invoice amount (ordinary invoices) or the VAT-exclusive amount on a special VAT invoice (where input VAT credit is allowed), excluding equipment transport, installation and commissioning costs and refunded VAT.</t>
        </is>
      </c>
      <c r="K38" s="439" t="inlineStr">
        <is>
          <t>Energy efficiency; Pollution control</t>
        </is>
      </c>
      <c r="L38" s="439" t="inlineStr">
        <is>
          <t>Direct</t>
        </is>
      </c>
      <c r="M38" s="439" t="inlineStr">
        <is>
          <t>Supply-side</t>
        </is>
      </c>
      <c r="N38" s="439" t="inlineStr">
        <is>
          <t>CHN</t>
        </is>
      </c>
      <c r="O38" s="439" t="inlineStr">
        <is>
          <t>national</t>
        </is>
      </c>
      <c r="P38" s="439" t="inlineStr">
        <is>
          <t>N/A</t>
        </is>
      </c>
      <c r="Q38" s="439" t="inlineStr">
        <is>
          <t>22/08/2008</t>
        </is>
      </c>
      <c r="R38" s="439" t="inlineStr">
        <is>
          <t>01/01/2008</t>
        </is>
      </c>
      <c r="S38" s="439" t="inlineStr">
        <is>
          <t>N/A</t>
        </is>
      </c>
      <c r="T38" s="439" t="inlineStr">
        <is>
          <t>01/01/2017</t>
        </is>
      </c>
      <c r="U38" s="439" t="inlineStr">
        <is>
          <t>N/A</t>
        </is>
      </c>
      <c r="V38" s="439">
        <f>IF(R38="","In force",IF(R38="N/A","In force",IF(TODAY()&lt;DATE(VALUE(RIGHT(R38,4)),VALUE(MID(R38,4,2)),VALUE(LEFT(R38,2))),"Scheduled",IF(S38="","In force",IF(S38="N/A","In force",IF(TODAY()&lt;DATE(VALUE(RIGHT(S38,4)),VALUE(MID(S38,4,2)),VALUE(LEFT(S38,2))),"In force","Ended"))))))</f>
        <v/>
      </c>
      <c r="W38" s="439" t="inlineStr">
        <is>
          <t>Ministry of Finance (responsible for CIT incentive policy formulation); State Taxation Administration (responsible for CIT collection and credit administration); National Development and Reform Commission (participates in equipment catalogue formulation); Ministry of Industry and Information Technology (participates in equipment technical standard formulation); Ministry of Ecology and Environment (participates in environmental protection equipment catalogue formulation)</t>
        </is>
      </c>
      <c r="X38" s="439" t="inlineStr">
        <is>
          <t>Environmental protection special equipment; Energy-saving and water-saving special equipment</t>
        </is>
      </c>
      <c r="Y38" s="439" t="inlineStr">
        <is>
          <t>New</t>
        </is>
      </c>
      <c r="Z38" s="439" t="inlineStr">
        <is>
          <t>Environmental protection special equipment (e.g. wastewater treatment equipment, waste gas treatment equipment, solid waste treatment equipment) and energy-saving and water-saving special equipment (e.g. high-efficiency electric motors, variable-frequency speed control equipment, waste heat utilisation equipment, seawater desalination equipment) listed in the catalogue annexed to Cai Shui [2017] No. 71. The catalogues of the three equipment categories are separate; special equipment for work safety is under a separate catalogue (Cai Shui [2018] No. 84) and is not covered here.</t>
        </is>
      </c>
      <c r="AA38" s="439" t="inlineStr">
        <is>
          <t>N/A</t>
        </is>
      </c>
      <c r="AB38" s="439" t="inlineStr">
        <is>
          <t>N/A</t>
        </is>
      </c>
      <c r="AC38" s="439" t="inlineStr">
        <is>
          <t>Firms</t>
        </is>
      </c>
      <c r="AD38" s="439" t="inlineStr">
        <is>
          <t>Resident enterprises that purchase and actually use special equipment listed in the catalogues. Includes manufacturing enterprises, public utility enterprises, resource comprehensive utilisation enterprises, etc. Enterprises must declare the credit at the annual final settlement stage. Equipment must be funded from own funds or bank loans, not from government appropriations.</t>
        </is>
      </c>
      <c r="AE38" s="439" t="inlineStr">
        <is>
          <t>Ownership, use or capital formation</t>
        </is>
      </c>
      <c r="AF38" s="439" t="inlineStr">
        <is>
          <t>Enterprises purchase qualifying environmental protection, energy-saving and water-saving special equipment from the incentive catalogues and put it into actual use. The equipment must be actually used by the enterprise itself (not leased out). If transferred or leased within 5 years, the credited tax must be repaid.</t>
        </is>
      </c>
      <c r="AG38" s="439" t="inlineStr">
        <is>
          <t>10</t>
        </is>
      </c>
      <c r="AH38" s="439" t="inlineStr">
        <is>
          <t>% (percentage of equipment investment)</t>
        </is>
      </c>
      <c r="AI38" s="439" t="inlineStr">
        <is>
          <t>10% of the special equipment investment amount credited against CIT payable for the current year. Any excess may be carried forward within the following five tax years. The investment amount excludes equipment transport, installation and commissioning costs and refunded VAT.</t>
        </is>
      </c>
      <c r="AJ38" s="439" t="inlineStr">
        <is>
          <t>The enterprise must simultaneously satisfy: (1) purchases and actually uses catalogued special equipment; (2) equipment funded from own funds or bank loans (not from government appropriations); (3) equipment actually used by the enterprise itself; (4) separately accounts for the special equipment investment amount; (5) complies with Guo Shui Han [2010] No. 256 on investment amount calculation. The credit must be declared at the annual final settlement stage.</t>
        </is>
      </c>
      <c r="AK38" s="439" t="inlineStr">
        <is>
          <t>Allowable credit = special equipment investment amount (net of deductible input VAT) x 10%. The actual credit for the current year shall not exceed the current year's tax payable, with excess carried forward to the following five tax years.</t>
        </is>
      </c>
      <c r="AL38" s="439" t="inlineStr">
        <is>
          <t>Where the enterprise transfers or leases the equipment within 5 years from the month the equipment is put into use, the enterprise must repay the credited tax. Repayment amount = actual credited amount x (1 - months elapsed since start month / 60).</t>
        </is>
      </c>
      <c r="AM38" s="439" t="inlineStr">
        <is>
          <t>N/A</t>
        </is>
      </c>
      <c r="AN38" s="439" t="inlineStr">
        <is>
          <t>N/A</t>
        </is>
      </c>
      <c r="AO38" s="439" t="inlineStr">
        <is>
          <t>N/A</t>
        </is>
      </c>
      <c r="AP38" s="439" t="inlineStr">
        <is>
          <t>N/A</t>
        </is>
      </c>
      <c r="AQ38" s="439" t="inlineStr">
        <is>
          <t>N/A</t>
        </is>
      </c>
      <c r="AR38" s="439" t="inlineStr">
        <is>
          <t>N/A</t>
        </is>
      </c>
      <c r="AS38" s="439" t="inlineStr">
        <is>
          <t>N/A</t>
        </is>
      </c>
      <c r="AT38" s="439" t="inlineStr">
        <is>
          <t>N/A</t>
        </is>
      </c>
      <c r="AU38" s="439" t="inlineStr">
        <is>
          <t>N/A</t>
        </is>
      </c>
      <c r="AV38" s="439" t="inlineStr">
        <is>
          <t>N/A</t>
        </is>
      </c>
      <c r="AW38" s="439" t="inlineStr">
        <is>
          <t>N/A</t>
        </is>
      </c>
      <c r="AX38" s="439" t="inlineStr">
        <is>
          <t>N/A</t>
        </is>
      </c>
      <c r="AY38" s="439" t="inlineStr">
        <is>
          <t>N/A</t>
        </is>
      </c>
      <c r="AZ38" s="439" t="inlineStr">
        <is>
          <t>N/A</t>
        </is>
      </c>
      <c r="BA38" s="439" t="inlineStr">
        <is>
          <t>N/A</t>
        </is>
      </c>
      <c r="BB38" s="439" t="inlineStr">
        <is>
          <t>N/A</t>
        </is>
      </c>
      <c r="BC38" s="439" t="inlineStr">
        <is>
          <t>N/A</t>
        </is>
      </c>
      <c r="BD38" s="439" t="inlineStr">
        <is>
          <t>N/A</t>
        </is>
      </c>
      <c r="BE38" s="439" t="inlineStr">
        <is>
          <t>N/A</t>
        </is>
      </c>
      <c r="BF38" s="439" t="inlineStr">
        <is>
          <t>N/A</t>
        </is>
      </c>
      <c r="BG38" s="439" t="inlineStr">
        <is>
          <t>N/A</t>
        </is>
      </c>
      <c r="BH38" s="439" t="inlineStr">
        <is>
          <t>C28; D35</t>
        </is>
      </c>
      <c r="BI38" s="439" t="inlineStr">
        <is>
          <t>CO2; CH4; N2O</t>
        </is>
      </c>
      <c r="BJ38" s="439" t="inlineStr">
        <is>
          <t>Positive</t>
        </is>
      </c>
      <c r="BK38" s="439" t="inlineStr">
        <is>
          <t>Pollution control; Resource conservation; Industrial development; Technological innovation</t>
        </is>
      </c>
      <c r="BL38" s="439" t="inlineStr">
        <is>
          <t>Enterprise Income Tax Law of the People's Republic of China, Art. 34; Implementation Regulations, Art. 100; Cai Shui [2008] No. 48; Cai Shui [2017] No. 71; Guo Shui Han [2010] No. 256</t>
        </is>
      </c>
      <c r="BM38" s="439" t="inlineStr">
        <is>
          <t>https://fgk.chinatax.gov.cn/zcfgk/c102416/c5202514/content.html</t>
        </is>
      </c>
      <c r="BN38" s="439" t="inlineStr">
        <is>
          <t>https://fgk.chinatax.gov.cn/zcfgk/c102416/c5202514/content.html</t>
        </is>
      </c>
    </row>
    <row r="39">
      <c r="A39" s="439" t="inlineStr">
        <is>
          <t>CHNTAXCITI04S000</t>
        </is>
      </c>
      <c r="B39" s="439" t="inlineStr">
        <is>
          <t>Instrument</t>
        </is>
      </c>
      <c r="C39" s="439" t="inlineStr">
        <is>
          <t>Tax</t>
        </is>
      </c>
      <c r="D39" s="439" t="inlineStr">
        <is>
          <t>CIT incentive</t>
        </is>
      </c>
      <c r="E39" s="439" t="inlineStr">
        <is>
          <t>Industry; Energy</t>
        </is>
      </c>
      <c r="F39" s="439" t="inlineStr">
        <is>
          <t>Environmental treatment equipment; energy-saving and water-saving equipment; digital transformation</t>
        </is>
      </c>
      <c r="G39" s="439" t="inlineStr">
        <is>
          <t>环境保护、节能节水专用设备数字化智能化改造投资抵免企业所得税</t>
        </is>
      </c>
      <c r="H39" s="439" t="inlineStr">
        <is>
          <t>CIT credit for digital and intelligent transformation of special equipment for environmental protection, energy-saving and water-saving</t>
        </is>
      </c>
      <c r="I39" s="439" t="inlineStr">
        <is>
          <t>N/A</t>
        </is>
      </c>
      <c r="J39" s="439" t="inlineStr">
        <is>
          <t>During 1 January 2024 to 31 December 2027, enterprises that undertake digital and intelligent transformation of environmental protection, energy-saving and water-saving special equipment listed in the Cai Shui [2017] No. 71 catalogue may credit 10% of the transformation investment (limited to the portion not exceeding 50% of the equipment's original tax basis at the time of purchase) against their CIT payable for the current year. Any excess credit may be carried forward to subsequent years for up to 5 years. Digital and intelligent transformation refers to the use of new-generation information technologies such as industrial internet, big data, cloud computing, artificial intelligence and digital twin technologies to intelligently upgrade the equipment.</t>
        </is>
      </c>
      <c r="K39" s="439" t="inlineStr">
        <is>
          <t>Energy efficiency; Technological innovation</t>
        </is>
      </c>
      <c r="L39" s="439" t="inlineStr">
        <is>
          <t>Direct</t>
        </is>
      </c>
      <c r="M39" s="439" t="inlineStr">
        <is>
          <t>Supply-side</t>
        </is>
      </c>
      <c r="N39" s="439" t="inlineStr">
        <is>
          <t>CHN</t>
        </is>
      </c>
      <c r="O39" s="439" t="inlineStr">
        <is>
          <t>national</t>
        </is>
      </c>
      <c r="P39" s="439" t="inlineStr">
        <is>
          <t>N/A</t>
        </is>
      </c>
      <c r="Q39" s="439" t="inlineStr">
        <is>
          <t>12/07/2024</t>
        </is>
      </c>
      <c r="R39" s="439" t="inlineStr">
        <is>
          <t>01/01/2024</t>
        </is>
      </c>
      <c r="S39" s="439" t="inlineStr">
        <is>
          <t>31/12/2027</t>
        </is>
      </c>
      <c r="T39" s="439" t="inlineStr">
        <is>
          <t>N/A</t>
        </is>
      </c>
      <c r="U39" s="439" t="inlineStr">
        <is>
          <t>N/A</t>
        </is>
      </c>
      <c r="V39" s="439">
        <f>IF(R39="","In force",IF(R39="N/A","In force",IF(TODAY()&lt;DATE(VALUE(RIGHT(R39,4)),VALUE(MID(R39,4,2)),VALUE(LEFT(R39,2))),"Scheduled",IF(S39="","In force",IF(S39="N/A","In force",IF(TODAY()&lt;DATE(VALUE(RIGHT(S39,4)),VALUE(MID(S39,4,2)),VALUE(LEFT(S39,2))),"In force","Ended"))))))</f>
        <v/>
      </c>
      <c r="W39" s="439" t="inlineStr">
        <is>
          <t>Ministry of Finance (responsible for CIT incentive policy formulation); State Taxation Administration (responsible for CIT collection and credit administration); Ministry of Industry and Information Technology (participates in digital and intelligent transformation technology assessment); Ministry of Science and Technology (participates in digital and intelligent transformation technology assessment)</t>
        </is>
      </c>
      <c r="X39" s="439" t="inlineStr">
        <is>
          <t>Environmental protection special equipment; Energy-saving and water-saving special equipment; Digital and intelligent transformation</t>
        </is>
      </c>
      <c r="Y39" s="439" t="inlineStr">
        <is>
          <t>Existing</t>
        </is>
      </c>
      <c r="Z39" s="439" t="inlineStr">
        <is>
          <t>The transformation target must be equipment listed in the Cai Shui [2017] No. 71 catalogue, complying with catalogue conditions both before and after transformation. Digital and intelligent transformation encompasses six categories: (1) data acquisition; (2) data transmission and storage; (3) data analysis; (4) intelligent control; (5) safety and security; (6) system integration and interoperability.</t>
        </is>
      </c>
      <c r="AA39" s="439" t="inlineStr">
        <is>
          <t>N/A</t>
        </is>
      </c>
      <c r="AB39" s="439" t="inlineStr">
        <is>
          <t>Credit base limited to no more than 50% of the equipment's original tax basis; the transformation investment must form part of the fixed asset value of the special equipment</t>
        </is>
      </c>
      <c r="AC39" s="439" t="inlineStr">
        <is>
          <t>Firms</t>
        </is>
      </c>
      <c r="AD39" s="439" t="inlineStr">
        <is>
          <t>Resident enterprises that undertake digital and intelligent transformation of catalogued equipment. Transformation funds must not be from government appropriations. If the transformed equipment is transferred or leased within 5 years after transformation completion, the enterprise must cease the incentive and repay the credited tax.</t>
        </is>
      </c>
      <c r="AE39" s="439" t="inlineStr">
        <is>
          <t>Ownership, use or capital formation</t>
        </is>
      </c>
      <c r="AF39" s="439" t="inlineStr">
        <is>
          <t>Enterprises undertake digital and intelligent transformation of existing environmental protection, energy-saving and water-saving special equipment. A transformation plan must be prepared in advance, or a registered technology development or service contract must be obtained. Transformation investment must be separately accounted for.</t>
        </is>
      </c>
      <c r="AG39" s="439" t="inlineStr">
        <is>
          <t>10</t>
        </is>
      </c>
      <c r="AH39" s="439" t="inlineStr">
        <is>
          <t>% (percentage of transformation investment)</t>
        </is>
      </c>
      <c r="AI39" s="439" t="inlineStr">
        <is>
          <t>10% of the qualified transformation investment (limited to the portion not exceeding 50% of the equipment's original tax basis) credited against CIT payable for the current year. Any excess may be carried forward within the following five tax years.</t>
        </is>
      </c>
      <c r="AJ39" s="439" t="inlineStr">
        <is>
          <t>The enterprise must simultaneously satisfy: (1) transformation target is catalogued equipment complying with catalogue conditions both before and after transformation; (2) transformation takes place between 1 January 2024 and 31 December 2027; (3) transformation investment does not exceed 50% of the equipment's original tax basis; (4) transformation funds are from own funds or bank loans; (5) a transformation plan must be prepared in advance or a technology contract registered; (6) self-assessment, declaration and documentation-retention-for-inspection method.</t>
        </is>
      </c>
      <c r="AK39" s="439" t="inlineStr">
        <is>
          <t>Allowable credit = qualified transformation investment (limited to equipment original tax basis x 50%) x 10%. The actual credit for the current year shall not exceed the current year's tax payable, with excess carried forward to the following five tax years.</t>
        </is>
      </c>
      <c r="AL39" s="439" t="inlineStr">
        <is>
          <t>Where the transformed equipment is transferred or leased within 5 years after transformation completion, the enterprise must cease the credit and repay the credited tax. Repayment amount = actual credited amount x (1 - months elapsed since start month / 60).</t>
        </is>
      </c>
      <c r="AM39" s="439" t="inlineStr">
        <is>
          <t>N/A</t>
        </is>
      </c>
      <c r="AN39" s="439" t="inlineStr">
        <is>
          <t>N/A</t>
        </is>
      </c>
      <c r="AO39" s="439" t="inlineStr">
        <is>
          <t>N/A</t>
        </is>
      </c>
      <c r="AP39" s="439" t="inlineStr">
        <is>
          <t>N/A</t>
        </is>
      </c>
      <c r="AQ39" s="439" t="inlineStr">
        <is>
          <t>N/A</t>
        </is>
      </c>
      <c r="AR39" s="439" t="inlineStr">
        <is>
          <t>N/A</t>
        </is>
      </c>
      <c r="AS39" s="439" t="inlineStr">
        <is>
          <t>N/A</t>
        </is>
      </c>
      <c r="AT39" s="439" t="inlineStr">
        <is>
          <t>N/A</t>
        </is>
      </c>
      <c r="AU39" s="439" t="inlineStr">
        <is>
          <t>N/A</t>
        </is>
      </c>
      <c r="AV39" s="439" t="inlineStr">
        <is>
          <t>N/A</t>
        </is>
      </c>
      <c r="AW39" s="439" t="inlineStr">
        <is>
          <t>N/A</t>
        </is>
      </c>
      <c r="AX39" s="439" t="inlineStr">
        <is>
          <t>N/A</t>
        </is>
      </c>
      <c r="AY39" s="439" t="inlineStr">
        <is>
          <t>N/A</t>
        </is>
      </c>
      <c r="AZ39" s="439" t="inlineStr">
        <is>
          <t>N/A</t>
        </is>
      </c>
      <c r="BA39" s="439" t="inlineStr">
        <is>
          <t>N/A</t>
        </is>
      </c>
      <c r="BB39" s="439" t="inlineStr">
        <is>
          <t>N/A</t>
        </is>
      </c>
      <c r="BC39" s="439" t="inlineStr">
        <is>
          <t>N/A</t>
        </is>
      </c>
      <c r="BD39" s="439" t="inlineStr">
        <is>
          <t>N/A</t>
        </is>
      </c>
      <c r="BE39" s="439" t="inlineStr">
        <is>
          <t>N/A</t>
        </is>
      </c>
      <c r="BF39" s="439" t="inlineStr">
        <is>
          <t>N/A</t>
        </is>
      </c>
      <c r="BG39" s="439" t="inlineStr">
        <is>
          <t>N/A</t>
        </is>
      </c>
      <c r="BH39" s="439" t="inlineStr">
        <is>
          <t>C28; D35</t>
        </is>
      </c>
      <c r="BI39" s="439" t="inlineStr">
        <is>
          <t>CO2</t>
        </is>
      </c>
      <c r="BJ39" s="439" t="inlineStr">
        <is>
          <t>Positive</t>
        </is>
      </c>
      <c r="BK39" s="439" t="inlineStr">
        <is>
          <t>Industrial development; Technological innovation</t>
        </is>
      </c>
      <c r="BL39" s="439" t="inlineStr">
        <is>
          <t>Enterprise Income Tax Law of the People's Republic of China, Art. 34; Implementation Regulations, Art. 100; MOF/STA Announcement [2024] No. 9; State Council Guo Fa [2024] No. 7</t>
        </is>
      </c>
      <c r="BM39" s="439" t="inlineStr">
        <is>
          <t>https://fgk.chinatax.gov.cn/zcfgk/c102416/c5232952/content.html</t>
        </is>
      </c>
      <c r="BN39" s="439" t="inlineStr">
        <is>
          <t>https://www.gov.cn/zhengce/content/202403/content_6938990.htm</t>
        </is>
      </c>
    </row>
    <row r="40">
      <c r="A40" s="439" t="inlineStr">
        <is>
          <t>CHNTAXCITI05S000</t>
        </is>
      </c>
      <c r="B40" s="439" t="inlineStr">
        <is>
          <t>Instrument</t>
        </is>
      </c>
      <c r="C40" s="439" t="inlineStr">
        <is>
          <t>Tax</t>
        </is>
      </c>
      <c r="D40" s="439" t="inlineStr">
        <is>
          <t>CIT incentive</t>
        </is>
      </c>
      <c r="E40" s="439" t="inlineStr">
        <is>
          <t>Industry; Waste</t>
        </is>
      </c>
      <c r="F40" s="439" t="inlineStr">
        <is>
          <t>Waste recovery and recycling; Recycled resource processing</t>
        </is>
      </c>
      <c r="G40" s="439" t="inlineStr">
        <is>
          <t>资源综合利用企业所得税优惠</t>
        </is>
      </c>
      <c r="H40" s="439" t="inlineStr">
        <is>
          <t>CIT incentive for comprehensive resource utilization</t>
        </is>
      </c>
      <c r="I40" s="439" t="inlineStr">
        <is>
          <t>N/A</t>
        </is>
      </c>
      <c r="J40" s="439" t="inlineStr">
        <is>
          <t>Enterprises that use resources specified in the Catalogue of Enterprise Income Tax Incentives for Comprehensive Resource Utilisation (2021 Edition) as their principal raw materials to produce products that are not restricted or prohibited by the state and comply with national and industry standards may include only 90% of the income from such products in their total income (i.e. 10% of product income is effectively excluded from taxable income). The 2021 edition catalogue (MOF/STA/NDRC/MEE Announcement [2021] No. 36, Annex 2) covers co-associated mineral resources, industrial residues and wastewater (liquids), waste gases, waste plastics, scrap metals, waste paper, waste glass, waste tyres, waste electrical and electronic products, agricultural and forestry residues, and carbon-source gases such as CO2 (newly added in 2021).</t>
        </is>
      </c>
      <c r="K40" s="439" t="inlineStr">
        <is>
          <t>Circular economy; Pollution control; Resource conservation</t>
        </is>
      </c>
      <c r="L40" s="439" t="inlineStr">
        <is>
          <t>Indirect</t>
        </is>
      </c>
      <c r="M40" s="439" t="inlineStr">
        <is>
          <t>Supply-side</t>
        </is>
      </c>
      <c r="N40" s="439" t="inlineStr">
        <is>
          <t>CHN</t>
        </is>
      </c>
      <c r="O40" s="439" t="inlineStr">
        <is>
          <t>national</t>
        </is>
      </c>
      <c r="P40" s="439" t="inlineStr">
        <is>
          <t>N/A</t>
        </is>
      </c>
      <c r="Q40" s="439" t="inlineStr">
        <is>
          <t>16/03/2007</t>
        </is>
      </c>
      <c r="R40" s="439" t="inlineStr">
        <is>
          <t>01/01/2008</t>
        </is>
      </c>
      <c r="S40" s="439" t="inlineStr">
        <is>
          <t>N/A</t>
        </is>
      </c>
      <c r="T40" s="439" t="inlineStr">
        <is>
          <t>01/01/2021</t>
        </is>
      </c>
      <c r="U40" s="439" t="inlineStr">
        <is>
          <t>N/A</t>
        </is>
      </c>
      <c r="V40" s="439">
        <f>IF(R40="","In force",IF(R40="N/A","In force",IF(TODAY()&lt;DATE(VALUE(RIGHT(R40,4)),VALUE(MID(R40,4,2)),VALUE(LEFT(R40,2))),"Scheduled",IF(S40="","In force",IF(S40="N/A","In force",IF(TODAY()&lt;DATE(VALUE(RIGHT(S40,4)),VALUE(MID(S40,4,2)),VALUE(LEFT(S40,2))),"In force","Ended"))))))</f>
        <v/>
      </c>
      <c r="W40" s="439" t="inlineStr">
        <is>
          <t>Ministry of Finance (responsible for CIT incentive policy formulation); State Taxation Administration (responsible for CIT collection and incentive administration); National Development and Reform Commission (participates in incentive catalogue formulation); Ministry of Ecology and Environment (participates in resource utilisation catalogue formulation and waste management)</t>
        </is>
      </c>
      <c r="X40" s="439" t="inlineStr">
        <is>
          <t>Co-associated mineral resources; Industrial residues and wastewater (liquids); Waste gases; Waste plastics; Scrap metals; Waste paper; Waste glass; Waste tyres; Waste electrical and electronic products; Agricultural and forestry residues; Carbon-source gases such as CO2</t>
        </is>
      </c>
      <c r="Y40" s="439" t="inlineStr">
        <is>
          <t>Existing</t>
        </is>
      </c>
      <c r="Z40" s="439" t="inlineStr">
        <is>
          <t>Resource categories covered by the 2021 edition catalogue: co-associated mineral resources (rare earth, tungsten, molybdenum, etc.); industrial residues (fly ash, coal gangue, smelting slag, etc.); wastewater (liquids); waste gases (including carbon-source gases such as CO2, newly added in 2021); recycled resources (waste plastics, scrap metals, waste paper, waste glass, waste tyres, waste electrical and electronic products, etc.); agricultural and forestry residues (straw, bagasse, forestry processing residues, etc.). Each resource category has specific technical standards for the proportion of raw material inputs in product materials.</t>
        </is>
      </c>
      <c r="AA40" s="439" t="inlineStr">
        <is>
          <t>N/A</t>
        </is>
      </c>
      <c r="AB40" s="439" t="inlineStr">
        <is>
          <t>N/A</t>
        </is>
      </c>
      <c r="AC40" s="439" t="inlineStr">
        <is>
          <t>Firms</t>
        </is>
      </c>
      <c r="AD40" s="439" t="inlineStr">
        <is>
          <t>Resident enterprises that use resources specified in the 2021 edition catalogue as principal raw materials to produce products. Enterprises must separately account for comprehensive resource utilisation income and non-comprehensive resource utilisation income. If the enterprise is subject to administrative penalties for violation of environmental protection laws, the incentive shall cease from the month following the penalty decision.</t>
        </is>
      </c>
      <c r="AE40" s="439" t="inlineStr">
        <is>
          <t>Recovery, reuse or other post-consumption treatment</t>
        </is>
      </c>
      <c r="AF40" s="439" t="inlineStr">
        <is>
          <t>Enterprises use waste materials and recycled resources as raw materials for processing and production, producing products that comply with national and industry standards. Includes producing recycled plastic pellets from waste plastics, recycled metal ingots from scrap metals, building materials from fly ash, organic fertiliser or biomass fuel from straw, chemical products from carbon-source gases such as CO2 (newly added in 2021), etc.</t>
        </is>
      </c>
      <c r="AG40" s="439" t="inlineStr">
        <is>
          <t>10</t>
        </is>
      </c>
      <c r="AH40" s="439" t="inlineStr">
        <is>
          <t>% (percentage of taxable income reduction)</t>
        </is>
      </c>
      <c r="AI40" s="439" t="inlineStr">
        <is>
          <t>Income from comprehensive resource utilisation products is included in total income at 90%, i.e. 10% of product income is excluded from taxable income. This ratio applies uniformly to all resource categories in the catalogue, without differentiation by resource or product type.</t>
        </is>
      </c>
      <c r="AJ40" s="439" t="inlineStr">
        <is>
          <t>The enterprise must simultaneously satisfy: (1) uses resources specified in the 2021 edition catalogue as principal raw materials; (2) the proportion of raw materials in the materials used for product production meets the technical standards; (3) produces products that are not restricted or prohibited by the state and comply with national and industry standards; (4) resource utilisation income and other income must be separately accounted for; (5) if subject to administrative penalties for environmental violations, the incentive is not available from the month following the penalty decision.</t>
        </is>
      </c>
      <c r="AK40" s="439" t="inlineStr">
        <is>
          <t>Taxable income = (comprehensive resource utilisation product income x 90%) - corresponding costs and expenses - other deductions. In substance, 10% of comprehensive resource utilisation product income is exempt from inclusion in taxable income.</t>
        </is>
      </c>
      <c r="AL40" s="439" t="inlineStr">
        <is>
          <t>Where the enterprise concurrently operates both qualifying and non-qualifying activities, income and costs must be separately accounted for. Products must comply with national and industry standards. Enterprises must retain procurement documentation, production records and product quality inspection reports for inspection.</t>
        </is>
      </c>
      <c r="AM40" s="439" t="inlineStr">
        <is>
          <t>N/A</t>
        </is>
      </c>
      <c r="AN40" s="439" t="inlineStr">
        <is>
          <t>N/A</t>
        </is>
      </c>
      <c r="AO40" s="439" t="inlineStr">
        <is>
          <t>N/A</t>
        </is>
      </c>
      <c r="AP40" s="439" t="inlineStr">
        <is>
          <t>N/A</t>
        </is>
      </c>
      <c r="AQ40" s="439" t="inlineStr">
        <is>
          <t>N/A</t>
        </is>
      </c>
      <c r="AR40" s="439" t="inlineStr">
        <is>
          <t>N/A</t>
        </is>
      </c>
      <c r="AS40" s="439" t="inlineStr">
        <is>
          <t>N/A</t>
        </is>
      </c>
      <c r="AT40" s="439" t="inlineStr">
        <is>
          <t>N/A</t>
        </is>
      </c>
      <c r="AU40" s="439" t="inlineStr">
        <is>
          <t>N/A</t>
        </is>
      </c>
      <c r="AV40" s="439" t="inlineStr">
        <is>
          <t>N/A</t>
        </is>
      </c>
      <c r="AW40" s="439" t="inlineStr">
        <is>
          <t>N/A</t>
        </is>
      </c>
      <c r="AX40" s="439" t="inlineStr">
        <is>
          <t>N/A</t>
        </is>
      </c>
      <c r="AY40" s="439" t="inlineStr">
        <is>
          <t>N/A</t>
        </is>
      </c>
      <c r="AZ40" s="439" t="inlineStr">
        <is>
          <t>N/A</t>
        </is>
      </c>
      <c r="BA40" s="439" t="inlineStr">
        <is>
          <t>N/A</t>
        </is>
      </c>
      <c r="BB40" s="439" t="inlineStr">
        <is>
          <t>N/A</t>
        </is>
      </c>
      <c r="BC40" s="439" t="inlineStr">
        <is>
          <t>N/A</t>
        </is>
      </c>
      <c r="BD40" s="439" t="inlineStr">
        <is>
          <t>N/A</t>
        </is>
      </c>
      <c r="BE40" s="439" t="inlineStr">
        <is>
          <t>N/A</t>
        </is>
      </c>
      <c r="BF40" s="439" t="inlineStr">
        <is>
          <t>N/A</t>
        </is>
      </c>
      <c r="BG40" s="439" t="inlineStr">
        <is>
          <t>N/A</t>
        </is>
      </c>
      <c r="BH40" s="439" t="inlineStr">
        <is>
          <t>E38; C20; A02</t>
        </is>
      </c>
      <c r="BI40" s="439" t="inlineStr">
        <is>
          <t>CO2; CH4</t>
        </is>
      </c>
      <c r="BJ40" s="439" t="inlineStr">
        <is>
          <t>Positive</t>
        </is>
      </c>
      <c r="BK40" s="439" t="inlineStr">
        <is>
          <t>Circular economy; Resource conservation; Technological innovation</t>
        </is>
      </c>
      <c r="BL40" s="439" t="inlineStr">
        <is>
          <t>Enterprise Income Tax Law of the People's Republic of China, Art. 33; Implementation Regulations, Art. 99; Cai Shui [2008] No. 47; MOF/STA/NDRC/MEE Announcement [2021] No. 36</t>
        </is>
      </c>
      <c r="BM40" s="439" t="inlineStr">
        <is>
          <t>https://www.chinatax.gov.cn/chinatax/c102166/c5178971/content.html</t>
        </is>
      </c>
      <c r="BN40" s="439" t="inlineStr">
        <is>
          <t>https://shenzhen.chinatax.gov.cn/sztax/zdgkml/gkmlzcjd/tpjd/202405/611dfb0c35fb4b3c9a78a10521854b06.shtml</t>
        </is>
      </c>
    </row>
    <row r="41">
      <c r="A41" s="439" t="inlineStr">
        <is>
          <t>CHNTAXULTI01S000</t>
        </is>
      </c>
      <c r="B41" s="439" t="inlineStr">
        <is>
          <t>Instrument</t>
        </is>
      </c>
      <c r="C41" s="439" t="inlineStr">
        <is>
          <t>Tax</t>
        </is>
      </c>
      <c r="D41" s="439" t="inlineStr">
        <is>
          <t>Urban land use tax incentive</t>
        </is>
      </c>
      <c r="E41" s="439" t="inlineStr">
        <is>
          <t>Energy</t>
        </is>
      </c>
      <c r="F41" s="439" t="inlineStr">
        <is>
          <t>Hydropower</t>
        </is>
      </c>
      <c r="G41" s="439" t="inlineStr">
        <is>
          <t>水电站部分用地免征城镇土地使用税</t>
        </is>
      </c>
      <c r="H41" s="439" t="inlineStr">
        <is>
          <t>Urban land use tax exemption for hydropower station land</t>
        </is>
      </c>
      <c r="I41" s="439" t="inlineStr">
        <is>
          <t>N/A</t>
        </is>
      </c>
      <c r="J41" s="439" t="inlineStr">
        <is>
          <t>Urban land use tax is exempted for dam, reservoir and other non-production land used by hydropower stations. Under the State Taxation Administration Provisions on Land Use Tax Levy and Exemption for the Electric Power Industry (Guo Shui Di Zi [1989] No. 13), urban land use tax is exempted for land used by hydropower stations other than powerhouse land (including powerhouse buildings within and outside dams), production land, office land and residential land. The policy supports clean energy development by lowering the non-production land-use costs of zero-carbon electricity facilities.</t>
        </is>
      </c>
      <c r="K41" s="439" t="inlineStr">
        <is>
          <t>Energy security; Climate change mitigation</t>
        </is>
      </c>
      <c r="L41" s="439" t="inlineStr">
        <is>
          <t>Direct</t>
        </is>
      </c>
      <c r="M41" s="439" t="inlineStr">
        <is>
          <t>Supply-side</t>
        </is>
      </c>
      <c r="N41" s="439" t="inlineStr">
        <is>
          <t>CHN</t>
        </is>
      </c>
      <c r="O41" s="439" t="inlineStr">
        <is>
          <t>national</t>
        </is>
      </c>
      <c r="P41" s="439" t="inlineStr">
        <is>
          <t>N/A</t>
        </is>
      </c>
      <c r="Q41" s="439" t="inlineStr">
        <is>
          <t>01/11/1988</t>
        </is>
      </c>
      <c r="R41" s="439" t="inlineStr">
        <is>
          <t>01/11/1988</t>
        </is>
      </c>
      <c r="S41" s="439" t="inlineStr">
        <is>
          <t>N/A</t>
        </is>
      </c>
      <c r="T41" s="439" t="inlineStr">
        <is>
          <t>N/A</t>
        </is>
      </c>
      <c r="U41" s="439" t="inlineStr">
        <is>
          <t>N/A</t>
        </is>
      </c>
      <c r="V41" s="439">
        <f>IF(R41="","In force",IF(R41="N/A","In force",IF(TODAY()&lt;DATE(VALUE(RIGHT(R41,4)),VALUE(MID(R41,4,2)),VALUE(LEFT(R41,2))),"Scheduled",IF(S41="","In force",IF(S41="N/A","In force",IF(TODAY()&lt;DATE(VALUE(RIGHT(S41,4)),VALUE(MID(S41,4,2)),VALUE(LEFT(S41,2))),"In force","Ended"))))))</f>
        <v/>
      </c>
      <c r="W41" s="439" t="inlineStr">
        <is>
          <t>State Taxation Administration</t>
        </is>
      </c>
      <c r="X41" s="439" t="inlineStr">
        <is>
          <t>Water energy</t>
        </is>
      </c>
      <c r="Y41" s="439" t="inlineStr">
        <is>
          <t>New; Existing</t>
        </is>
      </c>
      <c r="Z41" s="439" t="inlineStr">
        <is>
          <t>Non-production land used for hydropower stations such as dam and reservoir areas, including land occupied by hydraulic structures such as barrage dams, spillways, headrace tunnels, surge shafts and penstocks. Powerhouse land (including powerhouse buildings within and outside dams), production land, office land and residential land are not eligible for the exemption and remain subject to urban land use tax at the applicable rates.</t>
        </is>
      </c>
      <c r="AA41" s="439" t="inlineStr">
        <is>
          <t>N/A</t>
        </is>
      </c>
      <c r="AB41" s="439" t="inlineStr">
        <is>
          <t>N/A</t>
        </is>
      </c>
      <c r="AC41" s="439" t="inlineStr">
        <is>
          <t>Firms</t>
        </is>
      </c>
      <c r="AD41" s="439" t="inlineStr">
        <is>
          <t>Hydroelectric power generation enterprises</t>
        </is>
      </c>
      <c r="AE41" s="439" t="inlineStr">
        <is>
          <t>Production, generation or conversion</t>
        </is>
      </c>
      <c r="AF41" s="439" t="inlineStr">
        <is>
          <t>Hydroelectric power generation enterprises use land for hydropower station dams and reservoirs to carry out hydroelectric power generation activities and are legally exempt from urban land use tax on the qualifying non-production land.</t>
        </is>
      </c>
      <c r="AG41" s="439" t="inlineStr">
        <is>
          <t>100</t>
        </is>
      </c>
      <c r="AH41" s="439" t="inlineStr">
        <is>
          <t>% (proportion of tax liability exempted)</t>
        </is>
      </c>
      <c r="AI41" s="439" t="inlineStr">
        <is>
          <t>Qualifying non-production hydropower station land is fully exempt from urban land use tax, with the exemption amounting to 100% of the tax liability. The annual urban land use tax rate per square metre varies by city tier: large cities CNY 1.5-30/m², medium cities CNY 1.2-24/m², small cities CNY 0.9-18/m², counties, designated towns and industrial/mining districts CNY 0.6-12/m². After exemption the effective tax burden is zero.</t>
        </is>
      </c>
      <c r="AJ41" s="439" t="inlineStr">
        <is>
          <t>The exempt land must be land other than powerhouse, production, office and residential land (i.e. dam areas, reservoir areas and other non-production land). The exemption is based on the State Taxation Administration Provisions on Land Use Tax Levy and Exemption for the Electric Power Industry (Guo Shui Di Zi [1989] No. 13). Taxpayers self-declare to claim the exemption and retain supporting documentation for inspection.</t>
        </is>
      </c>
      <c r="AK41" s="439" t="inlineStr">
        <is>
          <t>Urban land use tax payable = taxable land area × applicable tax rate per unit area. After exemption, tax payable on qualifying land = 0. The applicable tax rate per unit area is determined by the people's government of each province, autonomous region and municipality directly under the central government within the prescribed range.</t>
        </is>
      </c>
      <c r="AL41" s="439" t="inlineStr">
        <is>
          <t>N/A</t>
        </is>
      </c>
      <c r="AM41" s="439" t="inlineStr">
        <is>
          <t>N/A</t>
        </is>
      </c>
      <c r="AN41" s="439" t="inlineStr">
        <is>
          <t>N/A</t>
        </is>
      </c>
      <c r="AO41" s="439" t="inlineStr">
        <is>
          <t>N/A</t>
        </is>
      </c>
      <c r="AP41" s="439" t="inlineStr">
        <is>
          <t>N/A</t>
        </is>
      </c>
      <c r="AQ41" s="439" t="inlineStr">
        <is>
          <t>N/A</t>
        </is>
      </c>
      <c r="AR41" s="439" t="inlineStr">
        <is>
          <t>N/A</t>
        </is>
      </c>
      <c r="AS41" s="439" t="inlineStr">
        <is>
          <t>N/A</t>
        </is>
      </c>
      <c r="AT41" s="439" t="inlineStr">
        <is>
          <t>N/A</t>
        </is>
      </c>
      <c r="AU41" s="439" t="inlineStr">
        <is>
          <t>N/A</t>
        </is>
      </c>
      <c r="AV41" s="439" t="inlineStr">
        <is>
          <t>N/A</t>
        </is>
      </c>
      <c r="AW41" s="439" t="inlineStr">
        <is>
          <t>N/A</t>
        </is>
      </c>
      <c r="AX41" s="439" t="inlineStr">
        <is>
          <t>N/A</t>
        </is>
      </c>
      <c r="AY41" s="439" t="inlineStr">
        <is>
          <t>N/A</t>
        </is>
      </c>
      <c r="AZ41" s="439" t="inlineStr">
        <is>
          <t>N/A</t>
        </is>
      </c>
      <c r="BA41" s="439" t="inlineStr">
        <is>
          <t>N/A</t>
        </is>
      </c>
      <c r="BB41" s="439" t="inlineStr">
        <is>
          <t>N/A</t>
        </is>
      </c>
      <c r="BC41" s="439" t="inlineStr">
        <is>
          <t>N/A</t>
        </is>
      </c>
      <c r="BD41" s="439" t="inlineStr">
        <is>
          <t>N/A</t>
        </is>
      </c>
      <c r="BE41" s="439" t="inlineStr">
        <is>
          <t>N/A</t>
        </is>
      </c>
      <c r="BF41" s="439" t="inlineStr">
        <is>
          <t>N/A</t>
        </is>
      </c>
      <c r="BG41" s="439" t="inlineStr">
        <is>
          <t>N/A</t>
        </is>
      </c>
      <c r="BH41" s="439" t="inlineStr">
        <is>
          <t>D35</t>
        </is>
      </c>
      <c r="BI41" s="439" t="inlineStr">
        <is>
          <t>CO2</t>
        </is>
      </c>
      <c r="BJ41" s="439" t="inlineStr">
        <is>
          <t>Positive</t>
        </is>
      </c>
      <c r="BK41" s="439" t="inlineStr">
        <is>
          <t>Pollution control; Energy security</t>
        </is>
      </c>
      <c r="BL41" s="439" t="inlineStr">
        <is>
          <t>State Taxation Administration Provisions on Land Use Tax Levy and Exemption for the Electric Power Industry (Guo Shui Di Zi [1989] No. 13)</t>
        </is>
      </c>
      <c r="BM41" s="439" t="inlineStr">
        <is>
          <t>https://fgk.chinatax.gov.cn/zcfgk/c100012/c5193066/content.html</t>
        </is>
      </c>
      <c r="BN41" s="439" t="inlineStr">
        <is>
          <t>https://www.gov.cn/gongbao/content/2019/content_5468914.htm</t>
        </is>
      </c>
    </row>
    <row r="42">
      <c r="A42" s="439" t="inlineStr">
        <is>
          <t>CHNTAXULTI02S000</t>
        </is>
      </c>
      <c r="B42" s="439" t="inlineStr">
        <is>
          <t>Instrument</t>
        </is>
      </c>
      <c r="C42" s="439" t="inlineStr">
        <is>
          <t>Tax</t>
        </is>
      </c>
      <c r="D42" s="439" t="inlineStr">
        <is>
          <t>Urban land use tax incentive</t>
        </is>
      </c>
      <c r="E42" s="439" t="inlineStr">
        <is>
          <t>Energy</t>
        </is>
      </c>
      <c r="F42" s="439" t="inlineStr">
        <is>
          <t>Nuclear power</t>
        </is>
      </c>
      <c r="G42" s="439" t="inlineStr">
        <is>
          <t>核电站部分用地免征城镇土地使用税</t>
        </is>
      </c>
      <c r="H42" s="439" t="inlineStr">
        <is>
          <t>Urban land use tax exemption for nuclear power station land</t>
        </is>
      </c>
      <c r="I42" s="439" t="inlineStr">
        <is>
          <t>N/A</t>
        </is>
      </c>
      <c r="J42" s="439" t="inlineStr">
        <is>
          <t>Urban land use tax is exempted for certain land used by nuclear power stations. Under the Notice of the Ministry of Finance and the State Taxation Administration on Urban Land Use Tax Levy and Exemption for Nuclear Power Station Land (Cai Shui [2007] No. 124), urban land use tax is exempted for land other than land for the nuclear island, conventional island, auxiliary buildings, communication facilities, residential use and office use. Taxable land of nuclear power stations is subject to a 50% reduction during the construction period. The policy supports clean energy development by lowering the non-production land-use costs of zero-carbon electricity facilities.</t>
        </is>
      </c>
      <c r="K42" s="439" t="inlineStr">
        <is>
          <t>Energy security; Climate change mitigation</t>
        </is>
      </c>
      <c r="L42" s="439" t="inlineStr">
        <is>
          <t>Direct</t>
        </is>
      </c>
      <c r="M42" s="439" t="inlineStr">
        <is>
          <t>Supply-side</t>
        </is>
      </c>
      <c r="N42" s="439" t="inlineStr">
        <is>
          <t>CHN</t>
        </is>
      </c>
      <c r="O42" s="439" t="inlineStr">
        <is>
          <t>national</t>
        </is>
      </c>
      <c r="P42" s="439" t="inlineStr">
        <is>
          <t>N/A</t>
        </is>
      </c>
      <c r="Q42" s="439" t="inlineStr">
        <is>
          <t>01/11/1988</t>
        </is>
      </c>
      <c r="R42" s="439" t="inlineStr">
        <is>
          <t>01/11/1988</t>
        </is>
      </c>
      <c r="S42" s="439" t="inlineStr">
        <is>
          <t>N/A</t>
        </is>
      </c>
      <c r="T42" s="439" t="inlineStr">
        <is>
          <t>N/A</t>
        </is>
      </c>
      <c r="U42" s="439" t="inlineStr">
        <is>
          <t>N/A</t>
        </is>
      </c>
      <c r="V42" s="439">
        <f>IF(R42="","In force",IF(R42="N/A","In force",IF(TODAY()&lt;DATE(VALUE(RIGHT(R42,4)),VALUE(MID(R42,4,2)),VALUE(LEFT(R42,2))),"Scheduled",IF(S42="","In force",IF(S42="N/A","In force",IF(TODAY()&lt;DATE(VALUE(RIGHT(S42,4)),VALUE(MID(S42,4,2)),VALUE(LEFT(S42,2))),"In force","Ended"))))))</f>
        <v/>
      </c>
      <c r="W42" s="439" t="inlineStr">
        <is>
          <t>State Taxation Administration; Ministry of Finance</t>
        </is>
      </c>
      <c r="X42" s="439" t="inlineStr">
        <is>
          <t>Nuclear energy</t>
        </is>
      </c>
      <c r="Y42" s="439" t="inlineStr">
        <is>
          <t>New; Existing</t>
        </is>
      </c>
      <c r="Z42" s="439" t="inlineStr">
        <is>
          <t>Land other than land for the nuclear island (reactor building), conventional island (turbine generator building), auxiliary buildings, communication facilities, residential use and office use. Land for the nuclear island, conventional island, auxiliary buildings and other production land as well as residential and office land remains subject to urban land use tax, but qualifies for a 50% rate reduction during the construction period.</t>
        </is>
      </c>
      <c r="AA42" s="439" t="inlineStr">
        <is>
          <t>N/A</t>
        </is>
      </c>
      <c r="AB42" s="439" t="inlineStr">
        <is>
          <t>N/A</t>
        </is>
      </c>
      <c r="AC42" s="439" t="inlineStr">
        <is>
          <t>Firms</t>
        </is>
      </c>
      <c r="AD42" s="439" t="inlineStr">
        <is>
          <t>Nuclear power enterprises</t>
        </is>
      </c>
      <c r="AE42" s="439" t="inlineStr">
        <is>
          <t>Production, generation or conversion</t>
        </is>
      </c>
      <c r="AF42" s="439" t="inlineStr">
        <is>
          <t>Nuclear power enterprises use land for nuclear power stations to carry out nuclear power generation activities and are legally exempt from urban land use tax on the qualifying non-production land.</t>
        </is>
      </c>
      <c r="AG42" s="439" t="inlineStr">
        <is>
          <t>100</t>
        </is>
      </c>
      <c r="AH42" s="439" t="inlineStr">
        <is>
          <t>% (proportion of tax liability exempted)</t>
        </is>
      </c>
      <c r="AI42" s="439" t="inlineStr">
        <is>
          <t>Qualifying non-production nuclear power station land is fully exempt from urban land use tax, with the exemption amounting to 100% of the tax liability. The annual urban land use tax rate per square metre varies by city tier. Taxable land (nuclear island, conventional island, etc.) qualifies for a 50% reduction during the construction period. After exemption, qualifying land has an effective tax burden of zero.</t>
        </is>
      </c>
      <c r="AJ42" s="439" t="inlineStr">
        <is>
          <t>The exempt land must be land other than land for the nuclear island, conventional island, auxiliary buildings, communication facilities, residential use and office use. The exemption is based on the Notice of the Ministry of Finance and the State Taxation Administration on Urban Land Use Tax Levy and Exemption for Nuclear Power Station Land (Cai Shui [2007] No. 124). Taxpayers self-declare to claim the exemption and retain supporting documentation for inspection. Taxable land during the construction period qualifies for the 50% reduction.</t>
        </is>
      </c>
      <c r="AK42" s="439" t="inlineStr">
        <is>
          <t>Urban land use tax payable = taxable land area × applicable tax rate per unit area. After exemption, tax payable on qualifying land = 0. During the construction period, tax payable on taxable land = taxable land area × applicable tax rate × 50%. The applicable tax rate per unit area is determined by the people's government of each province, autonomous region and municipality directly under the central government within the prescribed range.</t>
        </is>
      </c>
      <c r="AL42" s="439" t="inlineStr">
        <is>
          <t>N/A</t>
        </is>
      </c>
      <c r="AM42" s="439" t="inlineStr">
        <is>
          <t>N/A</t>
        </is>
      </c>
      <c r="AN42" s="439" t="inlineStr">
        <is>
          <t>N/A</t>
        </is>
      </c>
      <c r="AO42" s="439" t="inlineStr">
        <is>
          <t>N/A</t>
        </is>
      </c>
      <c r="AP42" s="439" t="inlineStr">
        <is>
          <t>N/A</t>
        </is>
      </c>
      <c r="AQ42" s="439" t="inlineStr">
        <is>
          <t>N/A</t>
        </is>
      </c>
      <c r="AR42" s="439" t="inlineStr">
        <is>
          <t>N/A</t>
        </is>
      </c>
      <c r="AS42" s="439" t="inlineStr">
        <is>
          <t>N/A</t>
        </is>
      </c>
      <c r="AT42" s="439" t="inlineStr">
        <is>
          <t>N/A</t>
        </is>
      </c>
      <c r="AU42" s="439" t="inlineStr">
        <is>
          <t>N/A</t>
        </is>
      </c>
      <c r="AV42" s="439" t="inlineStr">
        <is>
          <t>N/A</t>
        </is>
      </c>
      <c r="AW42" s="439" t="inlineStr">
        <is>
          <t>N/A</t>
        </is>
      </c>
      <c r="AX42" s="439" t="inlineStr">
        <is>
          <t>N/A</t>
        </is>
      </c>
      <c r="AY42" s="439" t="inlineStr">
        <is>
          <t>N/A</t>
        </is>
      </c>
      <c r="AZ42" s="439" t="inlineStr">
        <is>
          <t>N/A</t>
        </is>
      </c>
      <c r="BA42" s="439" t="inlineStr">
        <is>
          <t>N/A</t>
        </is>
      </c>
      <c r="BB42" s="439" t="inlineStr">
        <is>
          <t>N/A</t>
        </is>
      </c>
      <c r="BC42" s="439" t="inlineStr">
        <is>
          <t>N/A</t>
        </is>
      </c>
      <c r="BD42" s="439" t="inlineStr">
        <is>
          <t>N/A</t>
        </is>
      </c>
      <c r="BE42" s="439" t="inlineStr">
        <is>
          <t>N/A</t>
        </is>
      </c>
      <c r="BF42" s="439" t="inlineStr">
        <is>
          <t>N/A</t>
        </is>
      </c>
      <c r="BG42" s="439" t="inlineStr">
        <is>
          <t>N/A</t>
        </is>
      </c>
      <c r="BH42" s="439" t="inlineStr">
        <is>
          <t>D35</t>
        </is>
      </c>
      <c r="BI42" s="439" t="inlineStr">
        <is>
          <t>CO2</t>
        </is>
      </c>
      <c r="BJ42" s="439" t="inlineStr">
        <is>
          <t>Positive</t>
        </is>
      </c>
      <c r="BK42" s="439" t="inlineStr">
        <is>
          <t>Pollution control; Energy security</t>
        </is>
      </c>
      <c r="BL42" s="439" t="inlineStr">
        <is>
          <t>Notice of the Ministry of Finance and the State Taxation Administration on Urban Land Use Tax Levy and Exemption for Nuclear Power Station Land (Cai Shui [2007] No. 124)</t>
        </is>
      </c>
      <c r="BM42" s="439" t="inlineStr">
        <is>
          <t>https://fgk.chinatax.gov.cn/zcfgk/c102416/c5203376/content.html</t>
        </is>
      </c>
      <c r="BN42" s="439" t="inlineStr">
        <is>
          <t>https://www.gov.cn/gongbao/content/2019/content_5468914.htm</t>
        </is>
      </c>
    </row>
    <row r="43">
      <c r="A43" s="439" t="inlineStr">
        <is>
          <t>CHNTAXVATI02S000</t>
        </is>
      </c>
      <c r="B43" s="439" t="inlineStr">
        <is>
          <t>Instrument</t>
        </is>
      </c>
      <c r="C43" s="439" t="inlineStr">
        <is>
          <t>Tax</t>
        </is>
      </c>
      <c r="D43" s="439" t="inlineStr">
        <is>
          <t>VAT incentive</t>
        </is>
      </c>
      <c r="E43" s="439" t="inlineStr">
        <is>
          <t>Industry; Waste</t>
        </is>
      </c>
      <c r="F43" s="439" t="inlineStr">
        <is>
          <t>Waste recovery and recycling; construction and building materials</t>
        </is>
      </c>
      <c r="G43" s="439" t="inlineStr">
        <is>
          <t>资源综合利用产品及劳务增值税即征即退</t>
        </is>
      </c>
      <c r="H43" s="439" t="inlineStr">
        <is>
          <t>VAT immediate refund for resource comprehensive utilisation products and services</t>
        </is>
      </c>
      <c r="I43" s="439" t="inlineStr">
        <is>
          <t>N/A</t>
        </is>
      </c>
      <c r="J43" s="439" t="inlineStr">
        <is>
          <t>Under MOF STA Announcement [2021] No. 40 (effective 1 March 2022, replacing Cai Shui[2015] No. 78), a VAT immediate-refund policy applies to taxpayer sales ofself-produced resource comprehensive utilisation products and provision of resourcecomprehensive utilisation services. The refund rate is set at four tiers according toproduct category: 30%, 50%, 70% and 100%. The refund catalogue covers fivecategories: co- and associated mineral resources (rare earth, tungsten, molybdenum,etc.), waste residues and wastewater (liquid), waste gases, recycled resources(construction sand and gravel aggregates, waste glass, waste tyres, etc.),agricultural and forestry residues and others, and resource comprehensive utilisationservices (sewage treatment, waste treatment, sludge treatment, etc.). Among these,categories involving waste plastics, waste metals, waste paper and waste rubberrelate to recycled resource recovery and utilisation fields with substantial emissionreduction potential — recovering waste plastics and steel scrap can reduce emissionsby over 90% compared with virgin material production. This instrument is classifiedas a mechanism-type instrument covering all product categories and service types.</t>
        </is>
      </c>
      <c r="K43" s="439" t="inlineStr">
        <is>
          <t>Circular economy; Resource conservation; Climate change mitigation</t>
        </is>
      </c>
      <c r="L43" s="439" t="inlineStr">
        <is>
          <t>Indirect</t>
        </is>
      </c>
      <c r="M43" s="439" t="inlineStr">
        <is>
          <t>Supply-side</t>
        </is>
      </c>
      <c r="N43" s="439" t="inlineStr">
        <is>
          <t>CHN</t>
        </is>
      </c>
      <c r="O43" s="439" t="inlineStr">
        <is>
          <t>national</t>
        </is>
      </c>
      <c r="P43" s="439" t="inlineStr">
        <is>
          <t>N/A</t>
        </is>
      </c>
      <c r="Q43" s="439" t="inlineStr">
        <is>
          <t>31/12/2021</t>
        </is>
      </c>
      <c r="R43" s="439" t="inlineStr">
        <is>
          <t>01/03/2022</t>
        </is>
      </c>
      <c r="S43" s="439" t="inlineStr">
        <is>
          <t>N/A</t>
        </is>
      </c>
      <c r="T43" s="439" t="inlineStr">
        <is>
          <t>01/03/2022</t>
        </is>
      </c>
      <c r="U43" s="439" t="inlineStr">
        <is>
          <t>On 31 December 2021, the Ministry of Finance and the State Taxation Administration issued Announcement No. 40 of 2021, effective from 1 March 2022, repealing and replacing the former Cai Shui [2015] No. 78. The new announcement unified the applicable rules for VAT general taxpayers and small-scale taxpayers, expanded the scope of some refund products, clarified refund conditions and supervision requirements, and adjusted the refund rates for some products in accordance with the law.</t>
        </is>
      </c>
      <c r="V43" s="439">
        <f>IF(R43="","In force",IF(R43="N/A","In force",IF(TODAY()&lt;DATE(VALUE(RIGHT(R43,4)),VALUE(MID(R43,4,2)),VALUE(LEFT(R43,2))),"Scheduled",IF(S43="","In force",IF(S43="N/A","In force",IF(TODAY()&lt;DATE(VALUE(RIGHT(S43,4)),VALUE(MID(S43,4,2)),VALUE(LEFT(S43,2))),"In force","Ended"))))))</f>
        <v/>
      </c>
      <c r="W43" s="439" t="inlineStr">
        <is>
          <t>Ministry of Finance (responsible for VAT immediate-refund policy formulation); StateTaxation Administration (responsible for VAT collection and refund administration);provincial-level fiscal and tax authorities (responsible for refund approval and funddisbursement)</t>
        </is>
      </c>
      <c r="X43" s="439" t="inlineStr">
        <is>
          <t>Industrial waste; Municipal waste; Other machinery and equipment</t>
        </is>
      </c>
      <c r="Y43" s="439" t="inlineStr">
        <is>
          <t>N/A</t>
        </is>
      </c>
      <c r="Z43" s="439" t="inlineStr">
        <is>
          <t>Resource comprehensive utilisation products include recycled-resource productsproduced from waste residues, wastewater (liquid), waste gases, waste tyres, wasteplastics, waste paper, waste glass, waste metals, waste electrical and electronicproducts, end-of-life vehicles, agricultural and forestry residues, etc. (e.g.recycled aggregates, recycled plastic pellets, recycled pulp, recycled metal ingots,biodiesel, biogas, organic fertiliser). Services include sewage treatment, wastetreatment, sludge treatment, industrial waste gas treatment, etc.</t>
        </is>
      </c>
      <c r="AA43" s="439" t="inlineStr">
        <is>
          <t>N/A</t>
        </is>
      </c>
      <c r="AB43" s="439" t="inlineStr">
        <is>
          <t>Products must meet the technical standards and product quality requirementsspecified in the catalogue. Refund rates are set at four tiers according to thecatalogue: 100% (e.g. specific products made from waste plastics or waste tyres), 70%(e.g. cement and concrete made from waste residues), 50% (e.g. waste glass and wastepaper reprocessed products), 30% (e.g. specific co- and associated mineral resourceproducts).</t>
        </is>
      </c>
      <c r="AC43" s="439" t="inlineStr">
        <is>
          <t>Firms</t>
        </is>
      </c>
      <c r="AD43" s="439" t="inlineStr">
        <is>
          <t>VAT general taxpayers and small-scale taxpayers that sell self-produced resourcecomprehensive utilisation products and provide resource comprehensive utilisationservices. Includes waste recovery and treatment enterprises, recycled resourceprocessing enterprises, sewage treatment plants, waste treatment plants, etc. Doesnot include enterprises solely engaged in waste collection and transfer (withoutprocessing).</t>
        </is>
      </c>
      <c r="AE43" s="439" t="inlineStr">
        <is>
          <t>Recovery, reuse or other post-consumer treatment</t>
        </is>
      </c>
      <c r="AF43" s="439" t="inlineStr">
        <is>
          <t>Enterprises use waste materials (waste residues, wastewater, waste gases, wasteplastics, waste metals, etc.) as raw materials, process them into recycled-resourceproducts and sell those products, or provide resource comprehensive utilisationservices (sewage treatment, waste treatment, sludge treatment, etc.). Theimmediate-refund mechanism: enterprises first pay VAT at the statutory rate and thetax authority immediately refunds the corresponding proportion of the VAT paid afterreview.</t>
        </is>
      </c>
      <c r="AG43" s="439" t="inlineStr">
        <is>
          <t>30%; 50%; 70%; 100%</t>
        </is>
      </c>
      <c r="AH43" s="439" t="inlineStr">
        <is>
          <t>% of VAT paid refunded</t>
        </is>
      </c>
      <c r="AI43" s="439" t="inlineStr">
        <is>
          <t>Four refund rate tiers: 100% (e.g. products made from waste plastics, waste tyres orwaste mineral oil; waste treatment and sludge treatment services), 70% (e.g. cement,concrete, road manhole covers and specific recycled construction material productsmade from waste residues; sewage treatment services), 50% (e.g. specific productsmade from waste glass, waste paper or waste metals; industrial waste gas treatmentservices), 30% (e.g. co- and associated rare earth, tungsten and molybdenum mineralresource comprehensive utilisation products). For the detailed catalogue and refundrates, see the annex to MOF STA Announcement [2021] No. 40.</t>
        </is>
      </c>
      <c r="AJ43" s="439" t="inlineStr">
        <is>
          <t>Taxpayers must simultaneously satisfy: (1) sell self-produced resource comprehensiveutilisation products or provide resource comprehensive utilisation services withinthe territory of China; (2) products meet the raw material source, technical standardand product quality requirements specified in the catalogue; (3) lawfully hold therelevant environmental permits and pollution discharge permits; (4) have no record ofserious environmental or tax-related illegal or dishonest conduct; (5) the immediaterefund must be applied for in accordance with regulations and may not be claimed inconjunction with other VAT preferences.</t>
        </is>
      </c>
      <c r="AK43" s="439" t="inlineStr">
        <is>
          <t>Refund amount = VAT actually paid in the current period x applicable refund rate (30%/50%/70%/100%)</t>
        </is>
      </c>
      <c r="AL43" s="439" t="inlineStr">
        <is>
          <t>N/A</t>
        </is>
      </c>
      <c r="AM43" s="439" t="inlineStr">
        <is>
          <t>N/A</t>
        </is>
      </c>
      <c r="AN43" s="439" t="inlineStr">
        <is>
          <t>N/A</t>
        </is>
      </c>
      <c r="AO43" s="439" t="inlineStr">
        <is>
          <t>CNY tens of billions (estimate)</t>
        </is>
      </c>
      <c r="AP43" s="439" t="inlineStr">
        <is>
          <t>N/A</t>
        </is>
      </c>
      <c r="AQ43" s="439" t="inlineStr">
        <is>
          <t>N/A</t>
        </is>
      </c>
      <c r="AR43" s="439" t="inlineStr">
        <is>
          <t>N/A</t>
        </is>
      </c>
      <c r="AS43" s="439" t="inlineStr">
        <is>
          <t>N/A</t>
        </is>
      </c>
      <c r="AT43" s="439" t="inlineStr">
        <is>
          <t>N/A</t>
        </is>
      </c>
      <c r="AU43" s="439" t="inlineStr">
        <is>
          <t>N/A</t>
        </is>
      </c>
      <c r="AV43" s="439" t="inlineStr">
        <is>
          <t>N/A</t>
        </is>
      </c>
      <c r="AW43" s="439" t="inlineStr">
        <is>
          <t>N/A</t>
        </is>
      </c>
      <c r="AX43" s="439" t="inlineStr">
        <is>
          <t>N/A</t>
        </is>
      </c>
      <c r="AY43" s="439" t="inlineStr">
        <is>
          <t>N/A</t>
        </is>
      </c>
      <c r="AZ43" s="439" t="inlineStr">
        <is>
          <t>N/A</t>
        </is>
      </c>
      <c r="BA43" s="439" t="inlineStr">
        <is>
          <t>N/A</t>
        </is>
      </c>
      <c r="BB43" s="439" t="inlineStr">
        <is>
          <t>N/A</t>
        </is>
      </c>
      <c r="BC43" s="439" t="inlineStr">
        <is>
          <t>N/A</t>
        </is>
      </c>
      <c r="BD43" s="439" t="inlineStr">
        <is>
          <t>N/A</t>
        </is>
      </c>
      <c r="BE43" s="439" t="inlineStr">
        <is>
          <t>N/A</t>
        </is>
      </c>
      <c r="BF43" s="439" t="inlineStr">
        <is>
          <t>N/A</t>
        </is>
      </c>
      <c r="BG43" s="439" t="inlineStr">
        <is>
          <t>N/A</t>
        </is>
      </c>
      <c r="BH43" s="439" t="inlineStr">
        <is>
          <t>E38</t>
        </is>
      </c>
      <c r="BI43" s="439" t="inlineStr">
        <is>
          <t>CO2; CH4</t>
        </is>
      </c>
      <c r="BJ43" s="439" t="inlineStr">
        <is>
          <t>Positive</t>
        </is>
      </c>
      <c r="BK43" s="439" t="inlineStr">
        <is>
          <t>Industrial development; Technological innovation; Circular economy</t>
        </is>
      </c>
      <c r="BL43" s="439" t="inlineStr">
        <is>
          <t>MOF STA Announcement [2021] No. 40, Announcement on Improving the VAT Policy for Resource Comprehensive Utilisation</t>
        </is>
      </c>
      <c r="BM43" s="439" t="inlineStr">
        <is>
          <t>http://szs.mof.gov.cn/zhengcefabu/202112/t20211231_3780338.htm</t>
        </is>
      </c>
      <c r="BN43" s="439" t="inlineStr">
        <is>
          <t>https://12366.chinatax.gov.cn/zqdetail/getcontentPage?lmbm=1b2f350af217414e88fad088c1ae1af5&amp;contentId=4c2044701c2446ba9c780b132a86dd94</t>
        </is>
      </c>
    </row>
    <row r="44">
      <c r="A44" s="439" t="inlineStr">
        <is>
          <t>CHNTAXVATI03S000</t>
        </is>
      </c>
      <c r="B44" s="439" t="inlineStr">
        <is>
          <t>Instrument</t>
        </is>
      </c>
      <c r="C44" s="439" t="inlineStr">
        <is>
          <t>Tax</t>
        </is>
      </c>
      <c r="D44" s="439" t="inlineStr">
        <is>
          <t>VAT incentive</t>
        </is>
      </c>
      <c r="E44" s="439" t="inlineStr">
        <is>
          <t>AFOLU</t>
        </is>
      </c>
      <c r="F44" s="439" t="inlineStr">
        <is>
          <t>Agricultural fertilisers; crop cultivation</t>
        </is>
      </c>
      <c r="G44" s="439" t="inlineStr">
        <is>
          <t>有机肥产品免征增值税</t>
        </is>
      </c>
      <c r="H44" s="439" t="inlineStr">
        <is>
          <t>VAT exemption for organic fertiliser products</t>
        </is>
      </c>
      <c r="I44" s="439" t="inlineStr">
        <is>
          <t>N/A</t>
        </is>
      </c>
      <c r="J44" s="439" t="inlineStr">
        <is>
          <t>Under Cai Shui [2008] No. 56, effective 1 June 2008, VAT is exempt for taxpayerproduction, wholesale and retail sale of organic fertiliser products (the standardVAT rate would otherwise be 9%). Eligible products include organic fertiliser (NY/T525-2021), organic-inorganic compound fertiliser (GB/T 18877-2020) and bio-organicfertiliser (NY 884-2012). By lowering the end-user price of organic fertiliserproducts, the policy incentivises agricultural producers to substitute organicfertiliser for synthetic nitrogen fertiliser (synthetic nitrogen fertiliserproduction involves the energy-intensive Haber-Bosch process and its applicationemits N2O), thereby indirectly but materially generating GHG mitigation benefits.After the VAT Law of the People's Republic of China took effect in January 2026, MOFSTA Announcement [2026] No. 10 set the exemption period as 1 January 2026 to 31December 2027 (previously an open-ended exemption with no expiry date).</t>
        </is>
      </c>
      <c r="K44" s="439" t="inlineStr">
        <is>
          <t>Climate change mitigation; Pollution control</t>
        </is>
      </c>
      <c r="L44" s="439" t="inlineStr">
        <is>
          <t>Indirect</t>
        </is>
      </c>
      <c r="M44" s="439" t="inlineStr">
        <is>
          <t>Supply-side</t>
        </is>
      </c>
      <c r="N44" s="439" t="inlineStr">
        <is>
          <t>CHN</t>
        </is>
      </c>
      <c r="O44" s="439" t="inlineStr">
        <is>
          <t>national</t>
        </is>
      </c>
      <c r="P44" s="439" t="inlineStr">
        <is>
          <t>N/A</t>
        </is>
      </c>
      <c r="Q44" s="439" t="inlineStr">
        <is>
          <t>10/06/2008</t>
        </is>
      </c>
      <c r="R44" s="439" t="inlineStr">
        <is>
          <t>01/06/2008</t>
        </is>
      </c>
      <c r="S44" s="439" t="inlineStr">
        <is>
          <t>31/12/2027</t>
        </is>
      </c>
      <c r="T44" s="439" t="inlineStr">
        <is>
          <t>01/01/2026</t>
        </is>
      </c>
      <c r="U44" s="439" t="inlineStr">
        <is>
          <t>Announcement No. 10 of 2026 by the Ministry of Finance and the State Taxation Administration (the supporting transition announcement for the implementation of the 2026 VAT Law), Article 2, clarifies that from 1 January 2026 to 31 December 2027, the production and sale, wholesale and retail of organic fertiliser products continue to be exempt from VAT. The former indefinite exemption under Cai Shui [2008] No. 56 became a time-limited exemption. Whether the exemption will be further extended after expiry remains subject to future policy.</t>
        </is>
      </c>
      <c r="V44" s="439">
        <f>IF(R44="","In force",IF(R44="N/A","In force",IF(TODAY()&lt;DATE(VALUE(RIGHT(R44,4)),VALUE(MID(R44,4,2)),VALUE(LEFT(R44,2))),"Scheduled",IF(S44="","In force",IF(S44="N/A","In force",IF(TODAY()&lt;DATE(VALUE(RIGHT(S44,4)),VALUE(MID(S44,4,2)),VALUE(LEFT(S44,2))),"In force","Ended"))))))</f>
        <v/>
      </c>
      <c r="W44" s="439" t="inlineStr">
        <is>
          <t>Ministry of Finance (responsible for VAT exemption policy formulation); StateTaxation Administration (responsible for VAT collection and exemptionadministration); Ministry of Agriculture and Rural Affairs (responsible for organicfertiliser product registration and organic fertiliser promotion)</t>
        </is>
      </c>
      <c r="X44" s="439" t="inlineStr">
        <is>
          <t>Biomass</t>
        </is>
      </c>
      <c r="Y44" s="439" t="inlineStr">
        <is>
          <t>N/A</t>
        </is>
      </c>
      <c r="Z44" s="439" t="inlineStr">
        <is>
          <t>Organic fertiliser products include: organic fertiliser (NY/T 525-2021 standard),organic-inorganic compound fertiliser (GB/T 18877-2020 standard) and bio-organicfertiliser (NY 884-2012 standard). Fertiliser products that do not meet the abovenational or sectoral standards are not eligible for the VAT exemption.</t>
        </is>
      </c>
      <c r="AA44" s="439" t="inlineStr">
        <is>
          <t>N/A</t>
        </is>
      </c>
      <c r="AB44" s="439" t="inlineStr">
        <is>
          <t>Products must comply with NY/T 525-2021 (organic fertiliser), GB/T 18877-2020(organic-inorganic compound fertiliser) and NY 884-2012 (bio-organic fertiliser)national/sectoral standards. Taxpayers must hold a fertiliser registrationcertificate issued by the agricultural and rural affairs authority.</t>
        </is>
      </c>
      <c r="AC44" s="439" t="inlineStr">
        <is>
          <t>Firms</t>
        </is>
      </c>
      <c r="AD44" s="439" t="inlineStr">
        <is>
          <t>Manufacturers, wholesalers and retailers of organic fertiliser products. Includesorganic fertiliser manufacturers, agricultural input distributors and retailers.Excludes chemical fertiliser vendors (chemical fertiliser is subject to the standardVAT rate of 9%).</t>
        </is>
      </c>
      <c r="AE44" s="439" t="inlineStr">
        <is>
          <t>Import, sale or purchase</t>
        </is>
      </c>
      <c r="AF44" s="439" t="inlineStr">
        <is>
          <t>VAT is exempt at the production, wholesale and retail stages of organic fertiliserproducts. Taxpayers selling exempt organic fertiliser products may only issueordinary VAT invoices and may not issue special VAT invoices (issuing a special VATinvoice is deemed a waiver of the exemption and VAT must be paid at the statutoryrate). The exemption is claimed by self-declaration, with supporting documentation(fertiliser registration certificate, etc.) retained for inspection.</t>
        </is>
      </c>
      <c r="AG44" s="439" t="inlineStr">
        <is>
          <t>100</t>
        </is>
      </c>
      <c r="AH44" s="439" t="inlineStr">
        <is>
          <t>% VAT exempted</t>
        </is>
      </c>
      <c r="AI44" s="439" t="inlineStr">
        <is>
          <t>Full VAT exemption (100% relief); the otherwise applicable rate is 9%. The exemptionwas open-ended from 1 June 2008 to 31 December 2025. From 1 January 2026 to 31December 2027, the exemption is continued as a time-limited exemption (under MOF STAAnnouncement [2026] No. 10).</t>
        </is>
      </c>
      <c r="AJ44" s="439" t="inlineStr">
        <is>
          <t>Taxpayers must: hold a fertiliser registration certificate issued by theagricultural and rural affairs authority; ensure products meet the correspondingnational/sectoral standards; issue only ordinary VAT invoices (special VAT invoicesmay not be issued); claim the exemption by self-declaration and retain supportingdocumentation for inspection. Issuing a special VAT invoice disqualifies the taxpayerfrom the exemption (deemed a waiver).</t>
        </is>
      </c>
      <c r="AK44" s="439" t="inlineStr">
        <is>
          <t>N/A</t>
        </is>
      </c>
      <c r="AL44" s="439" t="inlineStr">
        <is>
          <t>N/A</t>
        </is>
      </c>
      <c r="AM44" s="439" t="inlineStr">
        <is>
          <t>N/A</t>
        </is>
      </c>
      <c r="AN44" s="439" t="inlineStr">
        <is>
          <t>N/A</t>
        </is>
      </c>
      <c r="AO44" s="439" t="inlineStr">
        <is>
          <t>N/A</t>
        </is>
      </c>
      <c r="AP44" s="439" t="inlineStr">
        <is>
          <t>N/A</t>
        </is>
      </c>
      <c r="AQ44" s="439" t="inlineStr">
        <is>
          <t>N/A</t>
        </is>
      </c>
      <c r="AR44" s="439" t="inlineStr">
        <is>
          <t>N/A</t>
        </is>
      </c>
      <c r="AS44" s="439" t="inlineStr">
        <is>
          <t>N/A</t>
        </is>
      </c>
      <c r="AT44" s="439" t="inlineStr">
        <is>
          <t>N/A</t>
        </is>
      </c>
      <c r="AU44" s="439" t="inlineStr">
        <is>
          <t>N/A</t>
        </is>
      </c>
      <c r="AV44" s="439" t="inlineStr">
        <is>
          <t>N/A</t>
        </is>
      </c>
      <c r="AW44" s="439" t="inlineStr">
        <is>
          <t>N/A</t>
        </is>
      </c>
      <c r="AX44" s="439" t="inlineStr">
        <is>
          <t>N/A</t>
        </is>
      </c>
      <c r="AY44" s="439" t="inlineStr">
        <is>
          <t>N/A</t>
        </is>
      </c>
      <c r="AZ44" s="439" t="inlineStr">
        <is>
          <t>N/A</t>
        </is>
      </c>
      <c r="BA44" s="439" t="inlineStr">
        <is>
          <t>N/A</t>
        </is>
      </c>
      <c r="BB44" s="439" t="inlineStr">
        <is>
          <t>N/A</t>
        </is>
      </c>
      <c r="BC44" s="439" t="inlineStr">
        <is>
          <t>N/A</t>
        </is>
      </c>
      <c r="BD44" s="439" t="inlineStr">
        <is>
          <t>N/A</t>
        </is>
      </c>
      <c r="BE44" s="439" t="inlineStr">
        <is>
          <t>N/A</t>
        </is>
      </c>
      <c r="BF44" s="439" t="inlineStr">
        <is>
          <t>N/A</t>
        </is>
      </c>
      <c r="BG44" s="439" t="inlineStr">
        <is>
          <t>N/A</t>
        </is>
      </c>
      <c r="BH44" s="439" t="inlineStr">
        <is>
          <t>C20</t>
        </is>
      </c>
      <c r="BI44" s="439" t="inlineStr">
        <is>
          <t>N2O; CO2</t>
        </is>
      </c>
      <c r="BJ44" s="439" t="inlineStr">
        <is>
          <t>Positive</t>
        </is>
      </c>
      <c r="BK44" s="439" t="inlineStr">
        <is>
          <t>Technological innovation; Ecological protection; Pollution control</t>
        </is>
      </c>
      <c r="BL44" s="439" t="inlineStr">
        <is>
          <t>Cai Shui [2008] No. 56, Notice on VAT Exemption for Organic Fertiliser Products; MOFSTA Announcement [2026] No. 10, Announcement on Matters Concerning the Continuity ofVAT Preferential Policies After the Implementation of the VAT Law</t>
        </is>
      </c>
      <c r="BM44" s="439" t="inlineStr">
        <is>
          <t>https://tianjin.chinatax.gov.cn/11200000000/0300/030003/20240515092009434.shtml</t>
        </is>
      </c>
      <c r="BN44" s="439" t="inlineStr">
        <is>
          <t>https://www.gov.cn/zhengce/zhengceku/2008-06/10/content_1157.htm</t>
        </is>
      </c>
    </row>
    <row r="45">
      <c r="A45" s="439" t="inlineStr">
        <is>
          <t>CHNTAXVATI04S000</t>
        </is>
      </c>
      <c r="B45" s="439" t="inlineStr">
        <is>
          <t>Instrument</t>
        </is>
      </c>
      <c r="C45" s="439" t="inlineStr">
        <is>
          <t>Tax</t>
        </is>
      </c>
      <c r="D45" s="439" t="inlineStr">
        <is>
          <t>VAT incentive</t>
        </is>
      </c>
      <c r="E45" s="439" t="inlineStr">
        <is>
          <t>Energy</t>
        </is>
      </c>
      <c r="F45" s="439" t="inlineStr">
        <is>
          <t>Offshore wind power; Renewable electricity</t>
        </is>
      </c>
      <c r="G45" s="439" t="inlineStr">
        <is>
          <t>海上风力发电增值税即征即退50%</t>
        </is>
      </c>
      <c r="H45" s="439" t="inlineStr">
        <is>
          <t>50% VAT immediate refund for offshore wind power</t>
        </is>
      </c>
      <c r="I45" s="439" t="inlineStr">
        <is>
          <t>N/A</t>
        </is>
      </c>
      <c r="J45" s="439" t="inlineStr">
        <is>
          <t>Under MOF GAC STA Announcement [2025] No. 10, effective 1 November 2025 through 31December 2027, a 50% VAT immediate-refund policy applies to taxpayer sales ofself-produced electricity generated from offshore wind power. The policy reduces theeffective VAT burden on offshore wind from 13% to 6.5%, materially improving theeconomics of offshore wind projects. Offshore wind is one of the core technologypathways for China's carbon neutrality strategy (life-cycle carbon emissions per unitof electricity are approximately 1/40 of coal-fired generation), but capital costsare high, and the VAT refund provides essential cash-flow support for projects. From1 November 2025, the new policy replaces Cai Shui [2015] No. 74 (which provided a 50%immediate refund for all wind power, including onshore wind) — the earlier policy wasabolished on the same date, meaning onshore wind no longer receives this benefit.</t>
        </is>
      </c>
      <c r="K45" s="439" t="inlineStr">
        <is>
          <t>Climate change mitigation; Energy security; Green economy</t>
        </is>
      </c>
      <c r="L45" s="439" t="inlineStr">
        <is>
          <t>Direct</t>
        </is>
      </c>
      <c r="M45" s="439" t="inlineStr">
        <is>
          <t>Supply-side</t>
        </is>
      </c>
      <c r="N45" s="439" t="inlineStr">
        <is>
          <t>CHN</t>
        </is>
      </c>
      <c r="O45" s="439" t="inlineStr">
        <is>
          <t>national</t>
        </is>
      </c>
      <c r="P45" s="439" t="inlineStr">
        <is>
          <t>N/A</t>
        </is>
      </c>
      <c r="Q45" s="439" t="inlineStr">
        <is>
          <t>17/10/2025</t>
        </is>
      </c>
      <c r="R45" s="439" t="inlineStr">
        <is>
          <t>01/11/2025</t>
        </is>
      </c>
      <c r="S45" s="439" t="inlineStr">
        <is>
          <t>31/12/2027</t>
        </is>
      </c>
      <c r="T45" s="439" t="inlineStr">
        <is>
          <t>01/11/2025</t>
        </is>
      </c>
      <c r="U45" s="439" t="inlineStr">
        <is>
          <t>On 17 October 2025, the Ministry of Finance, the General Administration of Customs and the State Taxation Administration jointly issued Announcement No. 10 of 2025, effective from 1 November 2025. The new announcement narrowed the 50% VAT immediate-refund policy from all wind power generation (Cai Shui [2015] No. 74) to offshore wind power generation only; onshore wind power no longer enjoys the preference. Cai Shui [2015] No. 74 was repealed on the same day.</t>
        </is>
      </c>
      <c r="V45" s="439">
        <f>IF(R45="","In force",IF(R45="N/A","In force",IF(TODAY()&lt;DATE(VALUE(RIGHT(R45,4)),VALUE(MID(R45,4,2)),VALUE(LEFT(R45,2))),"Scheduled",IF(S45="","In force",IF(S45="N/A","In force",IF(TODAY()&lt;DATE(VALUE(RIGHT(S45,4)),VALUE(MID(S45,4,2)),VALUE(LEFT(S45,2))),"In force","Ended"))))))</f>
        <v/>
      </c>
      <c r="W45" s="439" t="inlineStr">
        <is>
          <t>Ministry of Finance (responsible for VAT immediate-refund policy formulation); StateTaxation Administration (responsible for VAT collection and refund administration);General Administration of Customs (co-issuer of the announcement); National EnergyAdministration (responsible for offshore wind industry policy)</t>
        </is>
      </c>
      <c r="X45" s="439" t="inlineStr">
        <is>
          <t>Wind energy</t>
        </is>
      </c>
      <c r="Y45" s="439" t="inlineStr">
        <is>
          <t>New</t>
        </is>
      </c>
      <c r="Z45" s="439" t="inlineStr">
        <is>
          <t>Offshore wind turbines (offshore wind farms). Offshore wind refers to wind powerfacilities constructed in intertidal, near-shore and deep-sea areas. The electricitymust be self-produced using offshore wind power by the taxpayer. Onshore windprojects are excluded (from 1 November 2025, onshore wind no longer benefits from the50% immediate refund).</t>
        </is>
      </c>
      <c r="AA45" s="439" t="inlineStr">
        <is>
          <t>N/A</t>
        </is>
      </c>
      <c r="AB45" s="439" t="inlineStr">
        <is>
          <t>N/A</t>
        </is>
      </c>
      <c r="AC45" s="439" t="inlineStr">
        <is>
          <t>Firms</t>
        </is>
      </c>
      <c r="AD45" s="439" t="inlineStr">
        <is>
          <t>Offshore wind power enterprises that develop, construct and operate offshore windfarms within the territory of China, including state-owned energy groups (e.g. CHNEnergy, Huaneng, Datang, Huadian, SPIC, CGN, China Three Gorges) and private windpower developers. Must be VAT general taxpayers selling self-produced electricitygenerated from offshore wind power.</t>
        </is>
      </c>
      <c r="AE45" s="439" t="inlineStr">
        <is>
          <t>Production, generation or conversion</t>
        </is>
      </c>
      <c r="AF45" s="439" t="inlineStr">
        <is>
          <t>Offshore wind enterprises sell electricity generated from offshore wind power togrid companies or electricity users. After paying VAT at the 13% rate, the taxauthority immediately refunds 50% of the VAT paid. Refund amount = VAT actually paidin the current period x 50%. The immediate-refund mechanism improves the cash flowand investment return of offshore wind projects.</t>
        </is>
      </c>
      <c r="AG45" s="439" t="inlineStr">
        <is>
          <t>50</t>
        </is>
      </c>
      <c r="AH45" s="439" t="inlineStr">
        <is>
          <t>% of VAT paid refunded</t>
        </is>
      </c>
      <c r="AI45" s="439" t="inlineStr">
        <is>
          <t>50% VAT immediate refund, reducing the effective VAT rate to 6.5% (from thestatutory 13% rate). The refund mechanism is immediate refund (pay first, refundafter) and does not change the nominal tax rate. The policy period is 1 November 2025to 31 December 2027.</t>
        </is>
      </c>
      <c r="AJ45" s="439" t="inlineStr">
        <is>
          <t>Taxpayers must be VAT general taxpayers selling self-produced electricity generatedfrom offshore wind power. Offshore wind farms must lawfully hold sea area use rights,power business permits and other relevant approvals. The immediate refund must beapplied for through tax filing and refund application procedures.</t>
        </is>
      </c>
      <c r="AK45" s="439" t="inlineStr">
        <is>
          <t>Refund amount = VAT actually paid in the current period x 50%. VAT actually paid inthe current period = output VAT for the period (electricity sales revenue x 13%) -input VAT for the period.</t>
        </is>
      </c>
      <c r="AL45" s="439" t="inlineStr">
        <is>
          <t>N/A</t>
        </is>
      </c>
      <c r="AM45" s="439" t="inlineStr">
        <is>
          <t>N/A</t>
        </is>
      </c>
      <c r="AN45" s="439" t="inlineStr">
        <is>
          <t>N/A</t>
        </is>
      </c>
      <c r="AO45" s="439" t="inlineStr">
        <is>
          <t>N/A</t>
        </is>
      </c>
      <c r="AP45" s="439" t="inlineStr">
        <is>
          <t>N/A</t>
        </is>
      </c>
      <c r="AQ45" s="439" t="inlineStr">
        <is>
          <t>N/A</t>
        </is>
      </c>
      <c r="AR45" s="439" t="inlineStr">
        <is>
          <t>N/A</t>
        </is>
      </c>
      <c r="AS45" s="439" t="inlineStr">
        <is>
          <t>N/A</t>
        </is>
      </c>
      <c r="AT45" s="439" t="inlineStr">
        <is>
          <t>N/A</t>
        </is>
      </c>
      <c r="AU45" s="439" t="inlineStr">
        <is>
          <t>N/A</t>
        </is>
      </c>
      <c r="AV45" s="439" t="inlineStr">
        <is>
          <t>N/A</t>
        </is>
      </c>
      <c r="AW45" s="439" t="inlineStr">
        <is>
          <t>N/A</t>
        </is>
      </c>
      <c r="AX45" s="439" t="inlineStr">
        <is>
          <t>N/A</t>
        </is>
      </c>
      <c r="AY45" s="439" t="inlineStr">
        <is>
          <t>N/A</t>
        </is>
      </c>
      <c r="AZ45" s="439" t="inlineStr">
        <is>
          <t>N/A</t>
        </is>
      </c>
      <c r="BA45" s="439" t="inlineStr">
        <is>
          <t>N/A</t>
        </is>
      </c>
      <c r="BB45" s="439" t="inlineStr">
        <is>
          <t>N/A</t>
        </is>
      </c>
      <c r="BC45" s="439" t="inlineStr">
        <is>
          <t>N/A</t>
        </is>
      </c>
      <c r="BD45" s="439" t="inlineStr">
        <is>
          <t>N/A</t>
        </is>
      </c>
      <c r="BE45" s="439" t="inlineStr">
        <is>
          <t>N/A</t>
        </is>
      </c>
      <c r="BF45" s="439" t="inlineStr">
        <is>
          <t>N/A</t>
        </is>
      </c>
      <c r="BG45" s="439" t="inlineStr">
        <is>
          <t>N/A</t>
        </is>
      </c>
      <c r="BH45" s="439" t="inlineStr">
        <is>
          <t>D35</t>
        </is>
      </c>
      <c r="BI45" s="439" t="inlineStr">
        <is>
          <t>CO2</t>
        </is>
      </c>
      <c r="BJ45" s="439" t="inlineStr">
        <is>
          <t>Positive</t>
        </is>
      </c>
      <c r="BK45" s="439" t="inlineStr">
        <is>
          <t>Energy security; Industrial development; Technological innovation</t>
        </is>
      </c>
      <c r="BL45" s="439" t="inlineStr">
        <is>
          <t>MOF GAC STA Announcement [2025] No. 10, Announcement on Adjusting VAT Policies for Wind Power and Other Matters</t>
        </is>
      </c>
      <c r="BM45" s="439" t="inlineStr">
        <is>
          <t>https://shanghai.chinatax.gov.cn/zcfw/zcfgk/zzs/202510/t478010.html</t>
        </is>
      </c>
      <c r="BN45" s="439" t="inlineStr">
        <is>
          <t>https://shandong.chinatax.gov.cn/art/2025/10/17/art_1053_24771.html; https://12366.chinatax.gov.cn/fwtz/print?bh=0000000002025102000003</t>
        </is>
      </c>
    </row>
    <row r="46">
      <c r="A46" s="439" t="inlineStr">
        <is>
          <t>CHNTAXDVTI01S000</t>
        </is>
      </c>
      <c r="B46" s="439" t="inlineStr">
        <is>
          <t>Instrument</t>
        </is>
      </c>
      <c r="C46" s="439" t="inlineStr">
        <is>
          <t>Tax</t>
        </is>
      </c>
      <c r="D46" s="439" t="inlineStr">
        <is>
          <t>Differentiated vehicle tax</t>
        </is>
      </c>
      <c r="E46" s="439" t="inlineStr">
        <is>
          <t>Transport</t>
        </is>
      </c>
      <c r="F46" s="439" t="inlineStr">
        <is>
          <t>Road transport; passenger cars</t>
        </is>
      </c>
      <c r="G46" s="439" t="inlineStr">
        <is>
          <t>汽车消费税</t>
        </is>
      </c>
      <c r="H46" s="439" t="inlineStr">
        <is>
          <t>Automobile consumption tax</t>
        </is>
      </c>
      <c r="I46" s="439" t="inlineStr">
        <is>
          <t>N/A</t>
        </is>
      </c>
      <c r="J46" s="439" t="inlineStr">
        <is>
          <t>China levies a differentiated consumption tax on automobiles at the production,contract processing and import stages, with tax rates differentiated by enginedisplacement. The 2008 Cai Shui [2008] No. 105 notice restructured the rates bylowering rates for small-displacement vehicles (≤1.0L reduced from 3% to 1%) andsignificantly raising rates for large-displacement vehicles (3.0-4.0L from 15% to25%, &gt;4.0L from 20% to 40%), reflecting an energy-saving and emission-reductionorientation that limits large vehicles and encourages small ones. Pure electricvehicles are outside the scope of the consumption tax and are not taxed. The tax isstructured with differentiated rates according to an emission-related attribute(engine displacement) and is therefore classified as a differentiated vehicle tax,distinct from a vehicle purchase tax incentive that provides preferential treatmentonly for low-carbon vehicles, and distinct from a feebate mechanism that does notinclude a return mechanism funded by high-emission vehicles to support low-emissionvehicles.</t>
        </is>
      </c>
      <c r="K46" s="439" t="inlineStr">
        <is>
          <t>Climate change mitigation; Energy efficiency; Green economy</t>
        </is>
      </c>
      <c r="L46" s="439" t="inlineStr">
        <is>
          <t>Direct</t>
        </is>
      </c>
      <c r="M46" s="439" t="inlineStr">
        <is>
          <t>demand-side</t>
        </is>
      </c>
      <c r="N46" s="439" t="inlineStr">
        <is>
          <t>CHN</t>
        </is>
      </c>
      <c r="O46" s="439" t="inlineStr">
        <is>
          <t>national</t>
        </is>
      </c>
      <c r="P46" s="439" t="inlineStr">
        <is>
          <t>N/A</t>
        </is>
      </c>
      <c r="Q46" s="439" t="inlineStr">
        <is>
          <t>01/08/2008</t>
        </is>
      </c>
      <c r="R46" s="439" t="inlineStr">
        <is>
          <t>01/09/2008</t>
        </is>
      </c>
      <c r="S46" s="439" t="inlineStr">
        <is>
          <t>N/A</t>
        </is>
      </c>
      <c r="T46" s="439" t="inlineStr">
        <is>
          <t>01/09/2008</t>
        </is>
      </c>
      <c r="U46" s="439" t="inlineStr">
        <is>
          <t>On 1 August 2008, the Ministry of Finance and the State Taxation Administration issued Cai Shui [2008] No. 105 on adjusting passenger vehicle consumption tax policy, effective from 1 September 2008. Main adjustments: the tax rate for passenger vehicles with cylinder capacity of 1.0L or less was lowered from 3% to 1%; the rate for 3.0-4.0L vehicles was raised from 15% to 25%; and the rate for vehicles above 4.0L was raised from 20% to 40%. This was the second major adjustment after April 2006 and formed the seven-tier rate framework still in use today.</t>
        </is>
      </c>
      <c r="V46" s="439">
        <f>IF(R46="","In force",IF(R46="N/A","In force",IF(TODAY()&lt;DATE(VALUE(RIGHT(R46,4)),VALUE(MID(R46,4,2)),VALUE(LEFT(R46,2))),"Scheduled",IF(S46="","In force",IF(S46="N/A","In force",IF(TODAY()&lt;DATE(VALUE(RIGHT(S46,4)),VALUE(MID(S46,4,2)),VALUE(LEFT(S46,2))),"In force","Ended"))))))</f>
        <v/>
      </c>
      <c r="W46" s="439" t="inlineStr">
        <is>
          <t>Ministry of Finance (responsible for consumption tax policy and rate setting); StateTaxation Administration (responsible for automobile consumption tax collection andadministration); General Administration of Customs (responsible for levyingconsumption tax on imported automobiles)</t>
        </is>
      </c>
      <c r="X46" s="439" t="inlineStr">
        <is>
          <t>Cars</t>
        </is>
      </c>
      <c r="Y46" s="439" t="inlineStr">
        <is>
          <t>N/A</t>
        </is>
      </c>
      <c r="Z46" s="439" t="inlineStr">
        <is>
          <t>Passenger vehicles under the automobile tax item (including sedans, off-roadvehicles, multi-purpose passenger vehicles, etc., excluding commercial buses andtrucks). Pure electric vehicles, fuel-cell vehicles and other new energy vehicles areoutside the scope of consumption tax (not subject to consumption tax). Light andmedium-duty commercial buses are taxed at a flat 5% rate, not differentiated bydisplacement.</t>
        </is>
      </c>
      <c r="AA46" s="439" t="inlineStr">
        <is>
          <t>N/A</t>
        </is>
      </c>
      <c r="AB46" s="439" t="inlineStr">
        <is>
          <t>≤1.0L: 1%; 1.0-1.5L: 3%; 1.5-2.0L: 5%; 2.0-2.5L: 9%; 2.5-3.0L: 12%; 3.0-4.0L: 25%;&gt;4.0L: 40%. Light and medium-duty commercial buses: 5%. Super-luxury passengervehicles (retail price ≥ CNY 900,000, reduced from the original CNY 1.3 millionthreshold) are subject to an additional 10% consumption tax at the retail stage(introduced in 2016).</t>
        </is>
      </c>
      <c r="AC46" s="439" t="inlineStr">
        <is>
          <t>Firms</t>
        </is>
      </c>
      <c r="AD46" s="439" t="inlineStr">
        <is>
          <t>The legal taxpayers of automobile consumption tax are entities that produce,undertake contract processing of, or import taxable automobiles within the territoryof China. The actual tax burden is borne by automobile purchasers through the pricetransmission mechanism, but the price signal operates through the pricing decisionsof manufacturers/importers.</t>
        </is>
      </c>
      <c r="AE46" s="439" t="inlineStr">
        <is>
          <t>Production, generation or conversion; Import, sale or purchase</t>
        </is>
      </c>
      <c r="AF46" s="439" t="inlineStr">
        <is>
          <t>Automobile consumption tax is levied at the production stage (upon themanufacturer's gate), the contract processing stage and the import stage (uponcustoms clearance). By raising the factory-gate price of large-displacement vehicles,the tax influences consumers' vehicle purchase choices and guides the consumptionstructure towards small-displacement, low-emission vehicles.</t>
        </is>
      </c>
      <c r="AG46" s="439" t="inlineStr">
        <is>
          <t>1%-40%</t>
        </is>
      </c>
      <c r="AH46" s="439" t="inlineStr">
        <is>
          <t>% of taxable price</t>
        </is>
      </c>
      <c r="AI46" s="439" t="inlineStr">
        <is>
          <t>Differentiated by displacement: ≤1.0L 1%; 1.0-1.5L 3%; 1.5-2.0L 5%; 2.0-2.5L 9%;2.5-3.0L 12%; 3.0-4.0L 25%; &gt;4.0L 40%. Light and medium-duty commercial buses: flat5%. Super-luxury passenger vehicles (retail price ≥ CNY 900,000): additional 10% atretail stage.</t>
        </is>
      </c>
      <c r="AJ46" s="439" t="inlineStr">
        <is>
          <t>Automobile consumption tax is levied on an ad valorem basis at the production,contract processing and import stages. Tax payable = taxable automobile sales value(VAT-exclusive) x applicable tax rate. Taxpayers must file consumption tax returns inaccordance with regulations. Imported automobiles are subject to consumption taxlevied by Customs. New energy vehicles (pure electric, fuel-cell, etc.) are outsidethe scope of consumption tax and are not taxed.</t>
        </is>
      </c>
      <c r="AK46" s="439" t="inlineStr">
        <is>
          <t>Tax payable = VAT-exclusive sales value of taxable automobiles x applicabledifferentiated tax rate (determined by displacement). Tax rates fall into 7 bracketsby cylinder capacity (displacement): 1%-40%.</t>
        </is>
      </c>
      <c r="AL46" s="439" t="inlineStr">
        <is>
          <t>N/A</t>
        </is>
      </c>
      <c r="AM46" s="439" t="inlineStr">
        <is>
          <t>Approximately CNY 100 billion (2024 estimate; Source: Ministry of Finance annual fiscal revenue data)</t>
        </is>
      </c>
      <c r="AN46" s="439" t="inlineStr">
        <is>
          <t>Automobile consumption tax revenue is included in the general public budget and isnot explicitly earmarked as a dedicated fund.</t>
        </is>
      </c>
      <c r="AO46" s="439" t="inlineStr">
        <is>
          <t>N/A</t>
        </is>
      </c>
      <c r="AP46" s="439" t="inlineStr">
        <is>
          <t>N/A</t>
        </is>
      </c>
      <c r="AQ46" s="439" t="inlineStr">
        <is>
          <t>N/A</t>
        </is>
      </c>
      <c r="AR46" s="439" t="inlineStr">
        <is>
          <t>N/A</t>
        </is>
      </c>
      <c r="AS46" s="439" t="inlineStr">
        <is>
          <t>N/A</t>
        </is>
      </c>
      <c r="AT46" s="439" t="inlineStr">
        <is>
          <t>N/A</t>
        </is>
      </c>
      <c r="AU46" s="439" t="inlineStr">
        <is>
          <t>N/A</t>
        </is>
      </c>
      <c r="AV46" s="439" t="inlineStr">
        <is>
          <t>N/A</t>
        </is>
      </c>
      <c r="AW46" s="439" t="inlineStr">
        <is>
          <t>N/A</t>
        </is>
      </c>
      <c r="AX46" s="439" t="inlineStr">
        <is>
          <t>N/A</t>
        </is>
      </c>
      <c r="AY46" s="439" t="inlineStr">
        <is>
          <t>N/A</t>
        </is>
      </c>
      <c r="AZ46" s="439" t="inlineStr">
        <is>
          <t>N/A</t>
        </is>
      </c>
      <c r="BA46" s="439" t="inlineStr">
        <is>
          <t>N/A</t>
        </is>
      </c>
      <c r="BB46" s="439" t="inlineStr">
        <is>
          <t>N/A</t>
        </is>
      </c>
      <c r="BC46" s="439" t="inlineStr">
        <is>
          <t>N/A</t>
        </is>
      </c>
      <c r="BD46" s="439" t="inlineStr">
        <is>
          <t>N/A</t>
        </is>
      </c>
      <c r="BE46" s="439" t="inlineStr">
        <is>
          <t>N/A</t>
        </is>
      </c>
      <c r="BF46" s="439" t="inlineStr">
        <is>
          <t>N/A</t>
        </is>
      </c>
      <c r="BG46" s="439" t="inlineStr">
        <is>
          <t>N/A</t>
        </is>
      </c>
      <c r="BH46" s="439" t="inlineStr">
        <is>
          <t>C29</t>
        </is>
      </c>
      <c r="BI46" s="439" t="inlineStr">
        <is>
          <t>CO2</t>
        </is>
      </c>
      <c r="BJ46" s="439" t="inlineStr">
        <is>
          <t>Positive</t>
        </is>
      </c>
      <c r="BK46" s="439" t="inlineStr">
        <is>
          <t>Pollution control; Industrial development</t>
        </is>
      </c>
      <c r="BL46" s="439" t="inlineStr">
        <is>
          <t>Provisional Regulations of the People's Republic of China on Consumption Tax (StateCouncil Decree No. 539, 2008 Revision); Cai Shui [2008] No. 105, Notice on Adjustingthe Passenger Car Consumption Tax Policy</t>
        </is>
      </c>
      <c r="BM46" s="439" t="inlineStr">
        <is>
          <t>https://fgk.chinatax.gov.cn/zcfgk/c102416/c5203314/content.html</t>
        </is>
      </c>
      <c r="BN46" s="439" t="inlineStr">
        <is>
          <t>https://www.gov.cn/gongbao/content/2009/content_1221339.htm</t>
        </is>
      </c>
    </row>
    <row r="47">
      <c r="A47" s="439" t="inlineStr">
        <is>
          <t>CHNTAXPLEI01S000</t>
        </is>
      </c>
      <c r="B47" s="439" t="inlineStr">
        <is>
          <t>Instrument</t>
        </is>
      </c>
      <c r="C47" s="439" t="inlineStr">
        <is>
          <t>Tax</t>
        </is>
      </c>
      <c r="D47" s="439" t="inlineStr">
        <is>
          <t>Parafiscal levy exemption</t>
        </is>
      </c>
      <c r="E47" s="439" t="inlineStr">
        <is>
          <t>Energy</t>
        </is>
      </c>
      <c r="F47" s="439" t="inlineStr">
        <is>
          <t>Distributed photovoltaic power generation</t>
        </is>
      </c>
      <c r="G47" s="439" t="inlineStr">
        <is>
          <t>分布式光伏发电自发自用电量免征政府性基金</t>
        </is>
      </c>
      <c r="H47" s="439" t="inlineStr">
        <is>
          <t>Parafiscal levy exemption for distributed photovoltaic self-consumed electricity</t>
        </is>
      </c>
      <c r="I47" s="439" t="inlineStr">
        <is>
          <t>N/A</t>
        </is>
      </c>
      <c r="J47" s="439" t="inlineStr">
        <is>
          <t>Government-managed funds (parafiscal levies) are exempted for self-consumedelectricity from distributed photovoltaic generation. Under the SeveralOpinions of the State Council on Promoting the Healthy Development of thePhotovoltaic Industry (Guo Fa [2013] No. 24), self-consumed electricityfrom distributed photovoltaic generation is exempted from the RenewableEnergy Development Fund, the National Major Water Conservancy ProjectConstruction Fund, the Large and Medium-Sized Reservoir ResettlementSupport Fund, the Rural Grid Loan Repayment Fund and othergovernment-managed funds. By lowering the operating costs of distributedphotovoltaic generation, the policy directly supports the distributeddeployment and self-consumption of zero-carbon electricity and promotes thesubstitution of fossil energy by renewable energy.</t>
        </is>
      </c>
      <c r="K47" s="439" t="inlineStr">
        <is>
          <t>Climate change mitigation; Energy security</t>
        </is>
      </c>
      <c r="L47" s="439" t="inlineStr">
        <is>
          <t>Direct</t>
        </is>
      </c>
      <c r="M47" s="439" t="inlineStr">
        <is>
          <t>Supply-side</t>
        </is>
      </c>
      <c r="N47" s="439" t="inlineStr">
        <is>
          <t>CHN</t>
        </is>
      </c>
      <c r="O47" s="439" t="inlineStr">
        <is>
          <t>national</t>
        </is>
      </c>
      <c r="P47" s="439" t="inlineStr">
        <is>
          <t>N/A</t>
        </is>
      </c>
      <c r="Q47" s="439" t="inlineStr">
        <is>
          <t>04/07/2013</t>
        </is>
      </c>
      <c r="R47" s="439" t="inlineStr">
        <is>
          <t>15/07/2013</t>
        </is>
      </c>
      <c r="S47" s="439" t="inlineStr">
        <is>
          <t>N/A</t>
        </is>
      </c>
      <c r="T47" s="439" t="inlineStr">
        <is>
          <t>N/A</t>
        </is>
      </c>
      <c r="U47" s="439" t="inlineStr">
        <is>
          <t>N/A</t>
        </is>
      </c>
      <c r="V47" s="439">
        <f>IF(R47="","In force",IF(R47="N/A","In force",IF(TODAY()&lt;DATE(VALUE(RIGHT(R47,4)),VALUE(MID(R47,4,2)),VALUE(LEFT(R47,2))),"Scheduled",IF(S47="","In force",IF(S47="N/A","In force",IF(TODAY()&lt;DATE(VALUE(RIGHT(S47,4)),VALUE(MID(S47,4,2)),VALUE(LEFT(S47,2))),"In force","Ended"))))))</f>
        <v/>
      </c>
      <c r="W47" s="439" t="inlineStr">
        <is>
          <t>Ministry of Finance; National Development and Reform Commission</t>
        </is>
      </c>
      <c r="X47" s="439" t="inlineStr">
        <is>
          <t>Solar energy</t>
        </is>
      </c>
      <c r="Y47" s="439" t="inlineStr">
        <is>
          <t>New</t>
        </is>
      </c>
      <c r="Z47" s="439" t="inlineStr">
        <is>
          <t>Self-consumed electricity from distributed photovoltaic generation systems,exempted from the Renewable Energy Development Fund (renewable energyelectricity surcharge of 1.9 fen/kWh), the National Major WaterConservancy Project Construction Fund (approximately 0.3-0.7 fen/kWh,varying by province), the Large and Medium-Sized Reservoir ResettlementSupport Fund (0.62 fen/kWh) and the Rural Grid Loan Repayment Fund(approximately 2 fen/kWh).</t>
        </is>
      </c>
      <c r="AA47" s="439" t="inlineStr">
        <is>
          <t>N/A</t>
        </is>
      </c>
      <c r="AB47" s="439" t="inlineStr">
        <is>
          <t>N/A</t>
        </is>
      </c>
      <c r="AC47" s="439" t="inlineStr">
        <is>
          <t>Firms; Households</t>
        </is>
      </c>
      <c r="AD47" s="439" t="inlineStr">
        <is>
          <t>Distributed photovoltaic generation users</t>
        </is>
      </c>
      <c r="AE47" s="439" t="inlineStr">
        <is>
          <t>Production, generation or conversion</t>
        </is>
      </c>
      <c r="AF47" s="439" t="inlineStr">
        <is>
          <t>Distributed photovoltaic generation users generate electricity usingphotovoltaic generation systems and self-consume it, and are exempt fromall government-managed fund surcharges on the self-consumed electricity.Distributed photovoltaic projects that feed all electricity into the gridare not eligible for this exemption.</t>
        </is>
      </c>
      <c r="AG47" s="439" t="inlineStr">
        <is>
          <t>100</t>
        </is>
      </c>
      <c r="AH47" s="439" t="inlineStr">
        <is>
          <t>% (proportion of parafiscal levies exempted)</t>
        </is>
      </c>
      <c r="AI47" s="439" t="inlineStr">
        <is>
          <t>Self-consumed electricity from distributed photovoltaic generation is fullyexempt from all government-managed funds, with the exemption amounting to100% of the levy liability. The exempted levies include: the RenewableEnergy Development Fund (renewable energy electricity surcharge 1.9fen/kWh), the National Major Water Conservancy Project Construction Fund(approximately 0.3-0.7 fen/kWh, varying by province), the Large andMedium-Sized Reservoir Resettlement Support Fund (0.62 fen/kWh) and theRural Grid Loan Repayment Fund (approximately 2 fen/kWh). After exemption,self-consumed electricity does not bear any government-managed fundsurcharges.</t>
        </is>
      </c>
      <c r="AJ47" s="439" t="inlineStr">
        <is>
          <t>Distributed photovoltaic generation projects must comply with the relevantrequirements of the Interim Measures for the Administration of DistributedPhotovoltaic Generation Projects and be registered with the energyauthority at the project location. Self-consumed electricity must beseparately metered from grid-fed electricity; only self-consumed electricityis eligible for the government-managed fund exemption. Distributedphotovoltaic projects that feed all electricity into the grid are noteligible for this exemption.</t>
        </is>
      </c>
      <c r="AK47" s="439" t="inlineStr">
        <is>
          <t>Government-managed funds payable = self-consumed electricity quantity × sum of all levy collection rates. After exemption, the amountpayable = 0. The collection rates for each fund are prescribed by thepricing authority of the State Council and the financial authority.</t>
        </is>
      </c>
      <c r="AL47" s="439" t="inlineStr">
        <is>
          <t>N/A</t>
        </is>
      </c>
      <c r="AM47" s="439" t="inlineStr">
        <is>
          <t>N/A</t>
        </is>
      </c>
      <c r="AN47" s="439" t="inlineStr">
        <is>
          <t>N/A</t>
        </is>
      </c>
      <c r="AO47" s="439" t="inlineStr">
        <is>
          <t>N/A</t>
        </is>
      </c>
      <c r="AP47" s="439" t="inlineStr">
        <is>
          <t>N/A</t>
        </is>
      </c>
      <c r="AQ47" s="439" t="inlineStr">
        <is>
          <t>N/A</t>
        </is>
      </c>
      <c r="AR47" s="439" t="inlineStr">
        <is>
          <t>N/A</t>
        </is>
      </c>
      <c r="AS47" s="439" t="inlineStr">
        <is>
          <t>N/A</t>
        </is>
      </c>
      <c r="AT47" s="439" t="inlineStr">
        <is>
          <t>N/A</t>
        </is>
      </c>
      <c r="AU47" s="439" t="inlineStr">
        <is>
          <t>N/A</t>
        </is>
      </c>
      <c r="AV47" s="439" t="inlineStr">
        <is>
          <t>N/A</t>
        </is>
      </c>
      <c r="AW47" s="439" t="inlineStr">
        <is>
          <t>N/A</t>
        </is>
      </c>
      <c r="AX47" s="439" t="inlineStr">
        <is>
          <t>N/A</t>
        </is>
      </c>
      <c r="AY47" s="439" t="inlineStr">
        <is>
          <t>N/A</t>
        </is>
      </c>
      <c r="AZ47" s="439" t="inlineStr">
        <is>
          <t>N/A</t>
        </is>
      </c>
      <c r="BA47" s="439" t="inlineStr">
        <is>
          <t>N/A</t>
        </is>
      </c>
      <c r="BB47" s="439" t="inlineStr">
        <is>
          <t>N/A</t>
        </is>
      </c>
      <c r="BC47" s="439" t="inlineStr">
        <is>
          <t>N/A</t>
        </is>
      </c>
      <c r="BD47" s="439" t="inlineStr">
        <is>
          <t>N/A</t>
        </is>
      </c>
      <c r="BE47" s="439" t="inlineStr">
        <is>
          <t>N/A</t>
        </is>
      </c>
      <c r="BF47" s="439" t="inlineStr">
        <is>
          <t>N/A</t>
        </is>
      </c>
      <c r="BG47" s="439" t="inlineStr">
        <is>
          <t>N/A</t>
        </is>
      </c>
      <c r="BH47" s="439" t="inlineStr">
        <is>
          <t>D35</t>
        </is>
      </c>
      <c r="BI47" s="439" t="inlineStr">
        <is>
          <t>CO2</t>
        </is>
      </c>
      <c r="BJ47" s="439" t="inlineStr">
        <is>
          <t>Positive</t>
        </is>
      </c>
      <c r="BK47" s="439" t="inlineStr">
        <is>
          <t>Energy security; Pollution control</t>
        </is>
      </c>
      <c r="BL47" s="439" t="inlineStr">
        <is>
          <t>Several Opinions of the State Council on Promoting the Healthy Developmentof the Photovoltaic Industry (Guo Fa [2013] No. 24); Notice on IssuesConcerning the Exemption of Self-Consumed Electricity from DistributedPhotovoltaic Generation from Government-Managed Funds (Cai Zong [2013]No. 103)</t>
        </is>
      </c>
      <c r="BM47" s="439" t="inlineStr">
        <is>
          <t>https://www.gov.cn/zwgk/2013-07/15/content_2447814.htm</t>
        </is>
      </c>
      <c r="BN47" s="439" t="inlineStr">
        <is>
          <t>https://www.gov.cn/zwgk/2013-11/26/content_2535142.htm</t>
        </is>
      </c>
    </row>
    <row r="48">
      <c r="A48" s="439" t="inlineStr">
        <is>
          <t>CHNTAXCTII01S000</t>
        </is>
      </c>
      <c r="B48" s="439" t="inlineStr">
        <is>
          <t>Instrument</t>
        </is>
      </c>
      <c r="C48" s="439" t="inlineStr">
        <is>
          <t>Tax</t>
        </is>
      </c>
      <c r="D48" s="439" t="inlineStr">
        <is>
          <t>Consumption tax incentive</t>
        </is>
      </c>
      <c r="E48" s="439" t="inlineStr">
        <is>
          <t>Industry</t>
        </is>
      </c>
      <c r="F48" s="439" t="inlineStr">
        <is>
          <t>Battery manufacturing</t>
        </is>
      </c>
      <c r="G48" s="439" t="inlineStr">
        <is>
          <t>节能环保电池免征消费税</t>
        </is>
      </c>
      <c r="H48" s="439" t="inlineStr">
        <is>
          <t>Consumption tax exemption for energy-efficient and environmentally-friendly batteries</t>
        </is>
      </c>
      <c r="I48" s="439" t="inlineStr">
        <is>
          <t>N/A</t>
        </is>
      </c>
      <c r="J48" s="439" t="inlineStr">
        <is>
          <t>Consumption tax is exempted for mercury-free primary batteries,nickel-metal hydride batteries, lithium primary batteries, lithium-ionbatteries and other energy-efficient and environmentally-friendlybatteries. Under the Notice of the Ministry of Finance and the StateTaxation Administration on Levying Consumption Tax on Batteries andCoatings (Cai Shui [2015] No. 16), consumption tax is exempted formercury-free primary batteries, nickel-metal hydride batteries (also knownas hydrogen-nickel batteries), lithium primary batteries, lithium-ionbatteries, solar cells, fuel cells and all-vanadium redox flow batteries.The policy promotes battery energy storage and electrification by reducingthe consumption tax burden on energy-efficient and environmentally-friendlybatteries, indirectly supporting climate change mitigation.</t>
        </is>
      </c>
      <c r="K48" s="439" t="inlineStr">
        <is>
          <t>Green economy; Climate change mitigation</t>
        </is>
      </c>
      <c r="L48" s="439" t="inlineStr">
        <is>
          <t>Indirect</t>
        </is>
      </c>
      <c r="M48" s="439" t="inlineStr">
        <is>
          <t>Supply-side</t>
        </is>
      </c>
      <c r="N48" s="439" t="inlineStr">
        <is>
          <t>CHN</t>
        </is>
      </c>
      <c r="O48" s="439" t="inlineStr">
        <is>
          <t>national</t>
        </is>
      </c>
      <c r="P48" s="439" t="inlineStr">
        <is>
          <t>N/A</t>
        </is>
      </c>
      <c r="Q48" s="439" t="inlineStr">
        <is>
          <t>26/01/2015</t>
        </is>
      </c>
      <c r="R48" s="439" t="inlineStr">
        <is>
          <t>01/02/2015</t>
        </is>
      </c>
      <c r="S48" s="439" t="inlineStr">
        <is>
          <t>N/A</t>
        </is>
      </c>
      <c r="T48" s="439" t="inlineStr">
        <is>
          <t>N/A</t>
        </is>
      </c>
      <c r="U48" s="439" t="inlineStr">
        <is>
          <t>N/A</t>
        </is>
      </c>
      <c r="V48" s="439">
        <f>IF(R48="","In force",IF(R48="N/A","In force",IF(TODAY()&lt;DATE(VALUE(RIGHT(R48,4)),VALUE(MID(R48,4,2)),VALUE(LEFT(R48,2))),"Scheduled",IF(S48="","In force",IF(S48="N/A","In force",IF(TODAY()&lt;DATE(VALUE(RIGHT(S48,4)),VALUE(MID(S48,4,2)),VALUE(LEFT(S48,2))),"In force","Ended"))))))</f>
        <v/>
      </c>
      <c r="W48" s="439" t="inlineStr">
        <is>
          <t>Ministry of Finance; State Taxation Administration</t>
        </is>
      </c>
      <c r="X48" s="439" t="inlineStr">
        <is>
          <t>Storage batteries, primary cells and primary batteries and parts thereof</t>
        </is>
      </c>
      <c r="Y48" s="439" t="inlineStr">
        <is>
          <t>New; Existing</t>
        </is>
      </c>
      <c r="Z48" s="439" t="inlineStr">
        <is>
          <t>Mercury-free primary batteries, nickel-metal hydride batteries(hydrogen-nickel batteries), lithium primary batteries, lithium-ionbatteries, solar cells, fuel cells and all-vanadium redox flow batteries.</t>
        </is>
      </c>
      <c r="AA48" s="439" t="inlineStr">
        <is>
          <t>N/A</t>
        </is>
      </c>
      <c r="AB48" s="439" t="inlineStr">
        <is>
          <t>N/A</t>
        </is>
      </c>
      <c r="AC48" s="439" t="inlineStr">
        <is>
          <t>Firms</t>
        </is>
      </c>
      <c r="AD48" s="439" t="inlineStr">
        <is>
          <t>Battery manufacturing enterprises</t>
        </is>
      </c>
      <c r="AE48" s="439" t="inlineStr">
        <is>
          <t>Production, generation or conversion</t>
        </is>
      </c>
      <c r="AF48" s="439" t="inlineStr">
        <is>
          <t>Battery manufacturing enterprises produce and sell the above-listedenergy-efficient and environmentally-friendly batteries and are legallyexempt from consumption tax. Lead-acid batteries are excluded (subjectto consumption tax at a 4% rate from 1 January 2016).</t>
        </is>
      </c>
      <c r="AG48" s="439" t="inlineStr">
        <is>
          <t>100</t>
        </is>
      </c>
      <c r="AH48" s="439" t="inlineStr">
        <is>
          <t>% (proportion of consumption tax exempted)</t>
        </is>
      </c>
      <c r="AI48" s="439" t="inlineStr">
        <is>
          <t>Qualifying energy-efficient and environmentally-friendly batteries arefully exempt from consumption tax, with the exemption amounting to 100% ofthe tax liability. Other taxable batteries (lead-acid batteries) are subjectto a 4% tax rate. After exemption the effective consumption tax burden iszero.</t>
        </is>
      </c>
      <c r="AJ48" s="439" t="inlineStr">
        <is>
          <t>Batteries exempted from consumption tax must be of the types listed inArticle 2 of the Notice of the Ministry of Finance and the State TaxationAdministration on Levying Consumption Tax on Batteries and Coatings (CaiShui [2015] No. 16). Taxpayers self-report the tax-exempt sales amountwhen filing consumption tax returns and retain supporting documentationfor inspection. Mercury-containing batteries, lead-acid batteries and othertaxable batteries are not eligible for the exemption.</t>
        </is>
      </c>
      <c r="AK48" s="439" t="inlineStr">
        <is>
          <t>Consumption tax payable = battery sales revenue × applicable tax rate.Exempt batteries are subject to a 0% rate (exempt). Taxable batteries(lead-acid batteries) are subject to a 4% rate.</t>
        </is>
      </c>
      <c r="AL48" s="439" t="inlineStr">
        <is>
          <t>N/A</t>
        </is>
      </c>
      <c r="AM48" s="439" t="inlineStr">
        <is>
          <t>N/A</t>
        </is>
      </c>
      <c r="AN48" s="439" t="inlineStr">
        <is>
          <t>N/A</t>
        </is>
      </c>
      <c r="AO48" s="439" t="inlineStr">
        <is>
          <t>N/A</t>
        </is>
      </c>
      <c r="AP48" s="439" t="inlineStr">
        <is>
          <t>N/A</t>
        </is>
      </c>
      <c r="AQ48" s="439" t="inlineStr">
        <is>
          <t>N/A</t>
        </is>
      </c>
      <c r="AR48" s="439" t="inlineStr">
        <is>
          <t>N/A</t>
        </is>
      </c>
      <c r="AS48" s="439" t="inlineStr">
        <is>
          <t>N/A</t>
        </is>
      </c>
      <c r="AT48" s="439" t="inlineStr">
        <is>
          <t>N/A</t>
        </is>
      </c>
      <c r="AU48" s="439" t="inlineStr">
        <is>
          <t>N/A</t>
        </is>
      </c>
      <c r="AV48" s="439" t="inlineStr">
        <is>
          <t>N/A</t>
        </is>
      </c>
      <c r="AW48" s="439" t="inlineStr">
        <is>
          <t>N/A</t>
        </is>
      </c>
      <c r="AX48" s="439" t="inlineStr">
        <is>
          <t>N/A</t>
        </is>
      </c>
      <c r="AY48" s="439" t="inlineStr">
        <is>
          <t>N/A</t>
        </is>
      </c>
      <c r="AZ48" s="439" t="inlineStr">
        <is>
          <t>N/A</t>
        </is>
      </c>
      <c r="BA48" s="439" t="inlineStr">
        <is>
          <t>N/A</t>
        </is>
      </c>
      <c r="BB48" s="439" t="inlineStr">
        <is>
          <t>N/A</t>
        </is>
      </c>
      <c r="BC48" s="439" t="inlineStr">
        <is>
          <t>N/A</t>
        </is>
      </c>
      <c r="BD48" s="439" t="inlineStr">
        <is>
          <t>N/A</t>
        </is>
      </c>
      <c r="BE48" s="439" t="inlineStr">
        <is>
          <t>N/A</t>
        </is>
      </c>
      <c r="BF48" s="439" t="inlineStr">
        <is>
          <t>N/A</t>
        </is>
      </c>
      <c r="BG48" s="439" t="inlineStr">
        <is>
          <t>N/A</t>
        </is>
      </c>
      <c r="BH48" s="439" t="inlineStr">
        <is>
          <t>C27</t>
        </is>
      </c>
      <c r="BI48" s="439" t="inlineStr">
        <is>
          <t>CO2</t>
        </is>
      </c>
      <c r="BJ48" s="439" t="inlineStr">
        <is>
          <t>Positive</t>
        </is>
      </c>
      <c r="BK48" s="439" t="inlineStr">
        <is>
          <t>Technological innovation; Pollution control</t>
        </is>
      </c>
      <c r="BL48" s="439" t="inlineStr">
        <is>
          <t>Notice of the Ministry of Finance and the State Taxation Administration onLevying Consumption Tax on Batteries and Coatings (Cai Shui [2015] No. 16)</t>
        </is>
      </c>
      <c r="BM48" s="439" t="inlineStr">
        <is>
          <t>http://szs.mof.gov.cn/zhengcefabu/201501/t20150127_1184863.htm</t>
        </is>
      </c>
      <c r="BN48" s="439" t="inlineStr">
        <is>
          <t>N/A</t>
        </is>
      </c>
    </row>
    <row r="49">
      <c r="A49" s="439" t="inlineStr">
        <is>
          <t>CHNTAXCTII02S000</t>
        </is>
      </c>
      <c r="B49" s="439" t="inlineStr">
        <is>
          <t>Instrument</t>
        </is>
      </c>
      <c r="C49" s="439" t="inlineStr">
        <is>
          <t>Tax</t>
        </is>
      </c>
      <c r="D49" s="439" t="inlineStr">
        <is>
          <t>Consumption tax incentive</t>
        </is>
      </c>
      <c r="E49" s="439" t="inlineStr">
        <is>
          <t>Transport</t>
        </is>
      </c>
      <c r="F49" s="439" t="inlineStr">
        <is>
          <t>Biodiesel</t>
        </is>
      </c>
      <c r="G49" s="439" t="inlineStr">
        <is>
          <t>利用废弃动植物油生产纯生物柴油免征消费税</t>
        </is>
      </c>
      <c r="H49" s="439" t="inlineStr">
        <is>
          <t>Consumption tax exemption for pure biodiesel produced from waste animal and vegetable oils</t>
        </is>
      </c>
      <c r="I49" s="439" t="inlineStr">
        <is>
          <t>N/A</t>
        </is>
      </c>
      <c r="J49" s="439" t="inlineStr">
        <is>
          <t>Consumption tax is exempted for pure biodiesel produced from waste animaland vegetable oils. Under the Notice on Exempting Pure Biodiesel Producedfrom Waste Animal and Vegetable Oils from Consumption Tax (Cai Shui [2010]No. 118), consumption tax is exempted for pure biodiesel produced usingwaste animal oil and vegetable oil as raw materials. By lowering theproduction cost of waste-oil-based biodiesel, the policy promotes low-carbonalternative fuels and directly reduces fossil-fuel-related GHG emissions inthe transport sector.</t>
        </is>
      </c>
      <c r="K49" s="439" t="inlineStr">
        <is>
          <t>Circular economy; Climate change mitigation</t>
        </is>
      </c>
      <c r="L49" s="439" t="inlineStr">
        <is>
          <t>Direct</t>
        </is>
      </c>
      <c r="M49" s="439" t="inlineStr">
        <is>
          <t>Supply-side</t>
        </is>
      </c>
      <c r="N49" s="439" t="inlineStr">
        <is>
          <t>CHN</t>
        </is>
      </c>
      <c r="O49" s="439" t="inlineStr">
        <is>
          <t>national</t>
        </is>
      </c>
      <c r="P49" s="439" t="inlineStr">
        <is>
          <t>N/A</t>
        </is>
      </c>
      <c r="Q49" s="439" t="inlineStr">
        <is>
          <t>01/12/2010</t>
        </is>
      </c>
      <c r="R49" s="439" t="inlineStr">
        <is>
          <t>01/01/2011</t>
        </is>
      </c>
      <c r="S49" s="439" t="inlineStr">
        <is>
          <t>N/A</t>
        </is>
      </c>
      <c r="T49" s="439" t="inlineStr">
        <is>
          <t>N/A</t>
        </is>
      </c>
      <c r="U49" s="439" t="inlineStr">
        <is>
          <t>N/A</t>
        </is>
      </c>
      <c r="V49" s="439">
        <f>IF(R49="","In force",IF(R49="N/A","In force",IF(TODAY()&lt;DATE(VALUE(RIGHT(R49,4)),VALUE(MID(R49,4,2)),VALUE(LEFT(R49,2))),"Scheduled",IF(S49="","In force",IF(S49="N/A","In force",IF(TODAY()&lt;DATE(VALUE(RIGHT(S49,4)),VALUE(MID(S49,4,2)),VALUE(LEFT(S49,2))),"In force","Ended"))))))</f>
        <v/>
      </c>
      <c r="W49" s="439" t="inlineStr">
        <is>
          <t>Ministry of Finance; State Taxation Administration</t>
        </is>
      </c>
      <c r="X49" s="439" t="inlineStr">
        <is>
          <t>Biofuels</t>
        </is>
      </c>
      <c r="Y49" s="439" t="inlineStr">
        <is>
          <t>New; Existing</t>
        </is>
      </c>
      <c r="Z49" s="439" t="inlineStr">
        <is>
          <t>Pure biodiesel (BD100) produced using waste animal oil and vegetable oilas raw materials.</t>
        </is>
      </c>
      <c r="AA49" s="439" t="inlineStr">
        <is>
          <t>N/A</t>
        </is>
      </c>
      <c r="AB49" s="439" t="inlineStr">
        <is>
          <t>N/A</t>
        </is>
      </c>
      <c r="AC49" s="439" t="inlineStr">
        <is>
          <t>Firms</t>
        </is>
      </c>
      <c r="AD49" s="439" t="inlineStr">
        <is>
          <t>Biodiesel production enterprises</t>
        </is>
      </c>
      <c r="AE49" s="439" t="inlineStr">
        <is>
          <t>Production, generation or conversion</t>
        </is>
      </c>
      <c r="AF49" s="439" t="inlineStr">
        <is>
          <t>Enterprises collect waste animal oil and vegetable oil (including wastecooking oil, gutter oil, etc.) and produce pure biodiesel (BD100) meetingnational standards through processes such as transesterification, and arelegally exempt from consumption tax.</t>
        </is>
      </c>
      <c r="AG49" s="439" t="inlineStr">
        <is>
          <t>100</t>
        </is>
      </c>
      <c r="AH49" s="439" t="inlineStr">
        <is>
          <t>% (proportion of consumption tax exempted)</t>
        </is>
      </c>
      <c r="AI49" s="439" t="inlineStr">
        <is>
          <t>Pure biodiesel produced from waste animal and vegetable oils is fullyexempt from consumption tax, with the exemption amounting to 100% of thetax liability. This policy applies only to BD100 pure biodiesel; productsblending biodiesel with other fuels are not eligible for the exemption.</t>
        </is>
      </c>
      <c r="AJ49" s="439" t="inlineStr">
        <is>
          <t>The pure biodiesel must be produced using waste animal oil and vegetableoil as raw materials (virgin vegetable oil may not be used), and theproduction process must comply with the national biodiesel standard(GB/T 20828). Taxpayers must maintain a waste oil procurement ledgerrecording the source, quantity and supplier information of raw materials,and retain relevant records for inspection.</t>
        </is>
      </c>
      <c r="AK49" s="439" t="inlineStr">
        <is>
          <t>Consumption tax payable = biodiesel sales revenue × applicable taxrate. Pure biodiesel produced from waste animal and vegetable oils issubject to a 0% rate (exempt). Biodiesel from other sources is taxed atthe applicable rate.</t>
        </is>
      </c>
      <c r="AL49" s="439" t="inlineStr">
        <is>
          <t>N/A</t>
        </is>
      </c>
      <c r="AM49" s="439" t="inlineStr">
        <is>
          <t>N/A</t>
        </is>
      </c>
      <c r="AN49" s="439" t="inlineStr">
        <is>
          <t>N/A</t>
        </is>
      </c>
      <c r="AO49" s="439" t="inlineStr">
        <is>
          <t>N/A</t>
        </is>
      </c>
      <c r="AP49" s="439" t="inlineStr">
        <is>
          <t>N/A</t>
        </is>
      </c>
      <c r="AQ49" s="439" t="inlineStr">
        <is>
          <t>N/A</t>
        </is>
      </c>
      <c r="AR49" s="439" t="inlineStr">
        <is>
          <t>N/A</t>
        </is>
      </c>
      <c r="AS49" s="439" t="inlineStr">
        <is>
          <t>N/A</t>
        </is>
      </c>
      <c r="AT49" s="439" t="inlineStr">
        <is>
          <t>N/A</t>
        </is>
      </c>
      <c r="AU49" s="439" t="inlineStr">
        <is>
          <t>N/A</t>
        </is>
      </c>
      <c r="AV49" s="439" t="inlineStr">
        <is>
          <t>N/A</t>
        </is>
      </c>
      <c r="AW49" s="439" t="inlineStr">
        <is>
          <t>N/A</t>
        </is>
      </c>
      <c r="AX49" s="439" t="inlineStr">
        <is>
          <t>N/A</t>
        </is>
      </c>
      <c r="AY49" s="439" t="inlineStr">
        <is>
          <t>N/A</t>
        </is>
      </c>
      <c r="AZ49" s="439" t="inlineStr">
        <is>
          <t>N/A</t>
        </is>
      </c>
      <c r="BA49" s="439" t="inlineStr">
        <is>
          <t>N/A</t>
        </is>
      </c>
      <c r="BB49" s="439" t="inlineStr">
        <is>
          <t>N/A</t>
        </is>
      </c>
      <c r="BC49" s="439" t="inlineStr">
        <is>
          <t>N/A</t>
        </is>
      </c>
      <c r="BD49" s="439" t="inlineStr">
        <is>
          <t>N/A</t>
        </is>
      </c>
      <c r="BE49" s="439" t="inlineStr">
        <is>
          <t>N/A</t>
        </is>
      </c>
      <c r="BF49" s="439" t="inlineStr">
        <is>
          <t>N/A</t>
        </is>
      </c>
      <c r="BG49" s="439" t="inlineStr">
        <is>
          <t>N/A</t>
        </is>
      </c>
      <c r="BH49" s="439" t="inlineStr">
        <is>
          <t>C20</t>
        </is>
      </c>
      <c r="BI49" s="439" t="inlineStr">
        <is>
          <t>CO2</t>
        </is>
      </c>
      <c r="BJ49" s="439" t="inlineStr">
        <is>
          <t>Positive</t>
        </is>
      </c>
      <c r="BK49" s="439" t="inlineStr">
        <is>
          <t>Pollution control; Energy security</t>
        </is>
      </c>
      <c r="BL49" s="439" t="inlineStr">
        <is>
          <t>Notice on Exempting Pure Biodiesel Produced from Waste Animal and VegetableOils from Consumption Tax (Cai Shui [2010] No. 118); Notice on Clarifyingthe Scope of Application of the Consumption Tax Exemption for Pure BiodieselProduced from Waste Animal and Vegetable Oils (Cai Shui [2011] No. 46)</t>
        </is>
      </c>
      <c r="BM49" s="439" t="inlineStr">
        <is>
          <t>https://www.chinatax.gov.cn/chinatax/c102166/c5178972/content.html</t>
        </is>
      </c>
      <c r="BN49" s="439" t="inlineStr">
        <is>
          <t>N/A</t>
        </is>
      </c>
    </row>
    <row r="50">
      <c r="A50" s="439" t="inlineStr">
        <is>
          <t>CHNTAXCTII03S000</t>
        </is>
      </c>
      <c r="B50" s="439" t="inlineStr">
        <is>
          <t>Instrument</t>
        </is>
      </c>
      <c r="C50" s="439" t="inlineStr">
        <is>
          <t>Tax</t>
        </is>
      </c>
      <c r="D50" s="439" t="inlineStr">
        <is>
          <t>Consumption tax incentive</t>
        </is>
      </c>
      <c r="E50" s="439" t="inlineStr">
        <is>
          <t>Industry</t>
        </is>
      </c>
      <c r="F50" s="439" t="inlineStr">
        <is>
          <t>Waste mineral oil recovery</t>
        </is>
      </c>
      <c r="G50" s="439" t="inlineStr">
        <is>
          <t>利用废矿物油生产的工业油料免征消费税</t>
        </is>
      </c>
      <c r="H50" s="439" t="inlineStr">
        <is>
          <t>Consumption tax exemption for industrial oils produced from waste mineral oils</t>
        </is>
      </c>
      <c r="I50" s="439" t="inlineStr">
        <is>
          <t>N/A</t>
        </is>
      </c>
      <c r="J50" s="439" t="inlineStr">
        <is>
          <t>Consumption tax is exempted for industrial oil products produced from wastemineral oils. Under the Notice on Exempting Regenerated Oil Products fromWaste Mineral Oils from Consumption Tax (Cai Shui [2013] No. 105),consumption tax is exempted for lubricant base oil, gasoline, diesel andother industrial oil products produced using waste mineral oil as rawmaterial. By reducing the consumption tax burden on regenerated oil productsfrom waste mineral oils, the policy promotes waste resource utilisation andthe circular economy, reducing GHG emissions associated with virgin fossilfuel extraction and processing.</t>
        </is>
      </c>
      <c r="K50" s="439" t="inlineStr">
        <is>
          <t>Circular economy; Resource conservation; Climate change mitigation</t>
        </is>
      </c>
      <c r="L50" s="439" t="inlineStr">
        <is>
          <t>Direct</t>
        </is>
      </c>
      <c r="M50" s="439" t="inlineStr">
        <is>
          <t>Supply-side</t>
        </is>
      </c>
      <c r="N50" s="439" t="inlineStr">
        <is>
          <t>CHN</t>
        </is>
      </c>
      <c r="O50" s="439" t="inlineStr">
        <is>
          <t>national</t>
        </is>
      </c>
      <c r="P50" s="439" t="inlineStr">
        <is>
          <t>N/A</t>
        </is>
      </c>
      <c r="Q50" s="439" t="inlineStr">
        <is>
          <t>01/10/2013</t>
        </is>
      </c>
      <c r="R50" s="439" t="inlineStr">
        <is>
          <t>01/11/2013</t>
        </is>
      </c>
      <c r="S50" s="439" t="inlineStr">
        <is>
          <t>31/12/2027</t>
        </is>
      </c>
      <c r="T50" s="439" t="inlineStr">
        <is>
          <t>01/11/2023</t>
        </is>
      </c>
      <c r="U50" s="439" t="inlineStr">
        <is>
          <t>The policy period has been extended twice: Cai Shui [2018] No. 144 extendedit to 31 October 2023; MOF STA Announcement [2023] No. 69 further extendedit to 31 December 2027. The exemption conditions and scope were notsubstantively amended.</t>
        </is>
      </c>
      <c r="V50" s="439">
        <f>IF(R50="","In force",IF(R50="N/A","In force",IF(TODAY()&lt;DATE(VALUE(RIGHT(R50,4)),VALUE(MID(R50,4,2)),VALUE(LEFT(R50,2))),"Scheduled",IF(S50="","In force",IF(S50="N/A","In force",IF(TODAY()&lt;DATE(VALUE(RIGHT(S50,4)),VALUE(MID(S50,4,2)),VALUE(LEFT(S50,2))),"In force","Ended"))))))</f>
        <v/>
      </c>
      <c r="W50" s="439" t="inlineStr">
        <is>
          <t>Ministry of Finance; State Taxation Administration</t>
        </is>
      </c>
      <c r="X50" s="439" t="inlineStr">
        <is>
          <t>Industrial waste</t>
        </is>
      </c>
      <c r="Y50" s="439" t="inlineStr">
        <is>
          <t>New; Existing</t>
        </is>
      </c>
      <c r="Z50" s="439" t="inlineStr">
        <is>
          <t>Lubricant base oil, gasoline, diesel and other industrial oil productsproduced using waste mineral oil as raw material.</t>
        </is>
      </c>
      <c r="AA50" s="439" t="inlineStr">
        <is>
          <t>N/A</t>
        </is>
      </c>
      <c r="AB50" s="439" t="inlineStr">
        <is>
          <t>N/A</t>
        </is>
      </c>
      <c r="AC50" s="439" t="inlineStr">
        <is>
          <t>Firms</t>
        </is>
      </c>
      <c r="AD50" s="439" t="inlineStr">
        <is>
          <t>Waste mineral oil regeneration enterprises</t>
        </is>
      </c>
      <c r="AE50" s="439" t="inlineStr">
        <is>
          <t>Recovery, reuse or other post-consumption treatment</t>
        </is>
      </c>
      <c r="AF50" s="439" t="inlineStr">
        <is>
          <t>Enterprises collect waste mineral oils (including waste engine oil, wastehydraulic oil, waste transformer oil, etc.) and produce lubricant base oil,gasoline, diesel and other industrial oil products through regenerationprocesses, and are legally exempt from consumption tax.</t>
        </is>
      </c>
      <c r="AG50" s="439" t="inlineStr">
        <is>
          <t>100</t>
        </is>
      </c>
      <c r="AH50" s="439" t="inlineStr">
        <is>
          <t>% (proportion of consumption tax exempted)</t>
        </is>
      </c>
      <c r="AI50" s="439" t="inlineStr">
        <is>
          <t>Industrial oil products produced from waste mineral oils are fully exemptfrom consumption tax, with the exemption amounting to 100% of the taxliability. The specific consumption tax rates are: gasoline CNY 1.52/L,diesel CNY 1.20/L and lubricating oil CNY 1.52/L. After exemption theeffective consumption tax burden is zero.</t>
        </is>
      </c>
      <c r="AJ50" s="439" t="inlineStr">
        <is>
          <t>The raw material must be waste mineral oil, and the regeneration processmust comply with relevant industry technical specifications. Taxpayers mustmaintain a waste mineral oil procurement ledger recording the source,quantity and supplier information of the waste oil, and retain relevantrecords for inspection. Products must comply with the corresponding nationalstandards for oil products.</t>
        </is>
      </c>
      <c r="AK50" s="439" t="inlineStr">
        <is>
          <t>Consumption tax payable = quantity of oil products sold × applicablespecific tax rate. Industrial oil products produced from waste mineral oilsare subject to a rate of 0 (exempt). Oil products from other sources aretaxed at the applicable specific tax rate.</t>
        </is>
      </c>
      <c r="AL50" s="439" t="inlineStr">
        <is>
          <t>N/A</t>
        </is>
      </c>
      <c r="AM50" s="439" t="inlineStr">
        <is>
          <t>N/A</t>
        </is>
      </c>
      <c r="AN50" s="439" t="inlineStr">
        <is>
          <t>N/A</t>
        </is>
      </c>
      <c r="AO50" s="439" t="inlineStr">
        <is>
          <t>N/A</t>
        </is>
      </c>
      <c r="AP50" s="439" t="inlineStr">
        <is>
          <t>N/A</t>
        </is>
      </c>
      <c r="AQ50" s="439" t="inlineStr">
        <is>
          <t>N/A</t>
        </is>
      </c>
      <c r="AR50" s="439" t="inlineStr">
        <is>
          <t>N/A</t>
        </is>
      </c>
      <c r="AS50" s="439" t="inlineStr">
        <is>
          <t>N/A</t>
        </is>
      </c>
      <c r="AT50" s="439" t="inlineStr">
        <is>
          <t>N/A</t>
        </is>
      </c>
      <c r="AU50" s="439" t="inlineStr">
        <is>
          <t>N/A</t>
        </is>
      </c>
      <c r="AV50" s="439" t="inlineStr">
        <is>
          <t>N/A</t>
        </is>
      </c>
      <c r="AW50" s="439" t="inlineStr">
        <is>
          <t>N/A</t>
        </is>
      </c>
      <c r="AX50" s="439" t="inlineStr">
        <is>
          <t>N/A</t>
        </is>
      </c>
      <c r="AY50" s="439" t="inlineStr">
        <is>
          <t>N/A</t>
        </is>
      </c>
      <c r="AZ50" s="439" t="inlineStr">
        <is>
          <t>N/A</t>
        </is>
      </c>
      <c r="BA50" s="439" t="inlineStr">
        <is>
          <t>N/A</t>
        </is>
      </c>
      <c r="BB50" s="439" t="inlineStr">
        <is>
          <t>N/A</t>
        </is>
      </c>
      <c r="BC50" s="439" t="inlineStr">
        <is>
          <t>N/A</t>
        </is>
      </c>
      <c r="BD50" s="439" t="inlineStr">
        <is>
          <t>N/A</t>
        </is>
      </c>
      <c r="BE50" s="439" t="inlineStr">
        <is>
          <t>N/A</t>
        </is>
      </c>
      <c r="BF50" s="439" t="inlineStr">
        <is>
          <t>N/A</t>
        </is>
      </c>
      <c r="BG50" s="439" t="inlineStr">
        <is>
          <t>N/A</t>
        </is>
      </c>
      <c r="BH50" s="439" t="inlineStr">
        <is>
          <t>C19</t>
        </is>
      </c>
      <c r="BI50" s="439" t="inlineStr">
        <is>
          <t>CO2</t>
        </is>
      </c>
      <c r="BJ50" s="439" t="inlineStr">
        <is>
          <t>Positive</t>
        </is>
      </c>
      <c r="BK50" s="439" t="inlineStr">
        <is>
          <t>Pollution control; Industrial development</t>
        </is>
      </c>
      <c r="BL50" s="439" t="inlineStr">
        <is>
          <t>Notice on Exempting Regenerated Oil Products from Waste Mineral Oils fromConsumption Tax (Cai Shui [2013] No. 105); Announcement of the Ministry ofFinance and the State Taxation Administration on Continuing the ConsumptionTax Exemption for Regenerated Oil Products from Waste Mineral Oils(Announcement [2023] No. 69)</t>
        </is>
      </c>
      <c r="BM50" s="439" t="inlineStr">
        <is>
          <t>https://fgk.chinatax.gov.cn/zcfgk/c102416/c5204154/content.html</t>
        </is>
      </c>
      <c r="BN50" s="439" t="inlineStr">
        <is>
          <t>https://www.chinatax.gov.cn/chinatax/c102166/c5178973/content.html;https://www.gov.cn/zhengce/zhengceku/202309/content_6907133.htm</t>
        </is>
      </c>
    </row>
    <row r="51">
      <c r="A51" s="439" t="inlineStr">
        <is>
          <t>CHNTAXFETI01S000</t>
        </is>
      </c>
      <c r="B51" s="439" t="inlineStr">
        <is>
          <t>Instrument</t>
        </is>
      </c>
      <c r="C51" s="439" t="inlineStr">
        <is>
          <t>Tax</t>
        </is>
      </c>
      <c r="D51" s="439" t="inlineStr">
        <is>
          <t>Fuel excise tax</t>
        </is>
      </c>
      <c r="E51" s="439" t="inlineStr">
        <is>
          <t>Energy</t>
        </is>
      </c>
      <c r="F51" s="439" t="inlineStr">
        <is>
          <t>Road transport; Aviation; Water transport; Industry</t>
        </is>
      </c>
      <c r="G51" s="439" t="inlineStr">
        <is>
          <t>成品油消费税</t>
        </is>
      </c>
      <c r="H51" s="439" t="inlineStr">
        <is>
          <t>Fuel excise tax</t>
        </is>
      </c>
      <c r="I51" s="439" t="inlineStr">
        <is>
          <t>N/A</t>
        </is>
      </c>
      <c r="J51" s="439" t="inlineStr">
        <is>
          <t>China levies a volume-based consumption tax on refined oil products (gasoline,diesel, naphtha, solvent oil, lubricating oil, aviation kerosene, and fuel oil) atthe production, contract processing and import stages. The current tax rates havebeen in effect since 13 January 2015: gasoline, naphtha, solvent oil and lubricatingoil at CNY 1.52/litre; diesel, aviation kerosene and fuel oil at CNY 1.20/litre(aviation kerosene is temporarily exempt). In terms of its design, the tax iscalculated on fossil fuel consumption volume rather than carbon content and istherefore classified as a fuel excise tax rather than a GHG tax. Revenue from therefined oil consumption tax was approximately CNY 1.6 trillion in 2024. The effectivecarbon price is approximately CNY 89/tCO2 for gasoline and CNY 48/tCO2 for diesel.</t>
        </is>
      </c>
      <c r="K51" s="439" t="inlineStr">
        <is>
          <t>Climate change mitigation; Energy efficiency</t>
        </is>
      </c>
      <c r="L51" s="439" t="inlineStr">
        <is>
          <t>Direct</t>
        </is>
      </c>
      <c r="M51" s="439" t="inlineStr">
        <is>
          <t>demand-side</t>
        </is>
      </c>
      <c r="N51" s="439" t="inlineStr">
        <is>
          <t>CHN</t>
        </is>
      </c>
      <c r="O51" s="439" t="inlineStr">
        <is>
          <t>national</t>
        </is>
      </c>
      <c r="P51" s="439" t="inlineStr">
        <is>
          <t>N/A</t>
        </is>
      </c>
      <c r="Q51" s="439" t="inlineStr">
        <is>
          <t>10/11/2008</t>
        </is>
      </c>
      <c r="R51" s="439" t="inlineStr">
        <is>
          <t>01/01/2009</t>
        </is>
      </c>
      <c r="S51" s="439" t="inlineStr">
        <is>
          <t>N/A</t>
        </is>
      </c>
      <c r="T51" s="439" t="inlineStr">
        <is>
          <t>13/01/2015</t>
        </is>
      </c>
      <c r="U51" s="439" t="inlineStr">
        <is>
          <t>On 13 January 2015, the Ministry of Finance and the State Taxation Administration issued Cai Shui [2015] No. 11, raising the unit tax on gasoline, naphtha, solvent oil and lubricating oil to CNY 1.52 per litre, and on diesel, aviation kerosene and fuel oil to CNY 1.20 per litre. This followed three earlier adjustments: the initial levy in 2009 (1.0/0.8 yuan per litre), the increase in November 2014 (1.12/0.94 yuan per litre) and the further increase in December 2014 (1.4/1.1 yuan per litre). Aviation kerosene remains temporarily exempt. Leaded gasoline ceased to be a separate tax item from 1 December 2014 and is taxed at the unleaded gasoline rate.</t>
        </is>
      </c>
      <c r="V51" s="439">
        <f>IF(R51="","In force",IF(R51="N/A","In force",IF(TODAY()&lt;DATE(VALUE(RIGHT(R51,4)),VALUE(MID(R51,4,2)),VALUE(LEFT(R51,2))),"Scheduled",IF(S51="","In force",IF(S51="N/A","In force",IF(TODAY()&lt;DATE(VALUE(RIGHT(S51,4)),VALUE(MID(S51,4,2)),VALUE(LEFT(S51,2))),"In force","Ended"))))))</f>
        <v/>
      </c>
      <c r="W51" s="439" t="inlineStr">
        <is>
          <t>Ministry of Finance (responsible for consumption tax policy and rate setting); StateTaxation Administration (responsible for refined oil consumption tax collection andadministration); General Administration of Customs (responsible for levyingconsumption tax on imported refined oil products)</t>
        </is>
      </c>
      <c r="X51" s="439" t="inlineStr">
        <is>
          <t>Motor gasoline; Diesel; Kerosene-type jet fuel; Fuel oil; Naphtha</t>
        </is>
      </c>
      <c r="Y51" s="439" t="inlineStr">
        <is>
          <t>N/A</t>
        </is>
      </c>
      <c r="Z51" s="439" t="inlineStr">
        <is>
          <t>Refined oil products include seven sub-items: gasoline (including unleaded gasoline,methanol gasoline and ethanol gasoline), diesel, naphtha (including chemical lightoil), solvent oil, lubricating oil, aviation kerosene, and fuel oil. Gasoline,naphtha, solvent oil and lubricating oil are taxed at CNY 1.52/litre; diesel,aviation kerosene and fuel oil at CNY 1.20/litre. Aviation kerosene is temporarilyexempt from consumption tax. Alkylate oil (isooctane) has been taxed as gasolinesince 2023 (MOF STA Announcement [2023] No. 11).</t>
        </is>
      </c>
      <c r="AA51" s="439" t="inlineStr">
        <is>
          <t>N/A</t>
        </is>
      </c>
      <c r="AB51" s="439" t="inlineStr">
        <is>
          <t>N/A</t>
        </is>
      </c>
      <c r="AC51" s="439" t="inlineStr">
        <is>
          <t>Individuals; Firms</t>
        </is>
      </c>
      <c r="AD51" s="439" t="inlineStr">
        <is>
          <t>The legal taxpayers of the refined oil consumption tax are entities and individualsthat produce, undertake contract processing of, or import refined oil products withinthe territory of China. The actual tax burden is passed through to end consumers ofrefined oil (individuals and all types of enterprises) via the price transmissionmechanism. Aviation kerosene is temporarily exempt, so air transport operators do notbear aviation kerosene consumption tax.</t>
        </is>
      </c>
      <c r="AE51" s="439" t="inlineStr">
        <is>
          <t>Production, generation or conversion; Import, sale or purchase</t>
        </is>
      </c>
      <c r="AF51" s="439" t="inlineStr">
        <is>
          <t>Refined oil consumption tax is levied at the production stage (upon refinery gate),the contract processing stage (upon recovery by the principal), and the import stage(upon customs clearance). The tax influences consumption behaviour by raising theretail end-price of refined oil products and reducing demand for fossil fuelconsumption.</t>
        </is>
      </c>
      <c r="AG51" s="439" t="inlineStr">
        <is>
          <t>1.52; 1.20</t>
        </is>
      </c>
      <c r="AH51" s="439" t="inlineStr">
        <is>
          <t>CNY/litre</t>
        </is>
      </c>
      <c r="AI51" s="439" t="inlineStr">
        <is>
          <t>Gasoline, naphtha, solvent oil, lubricating oil: CNY 1.52/litre. Diesel, aviationkerosene (temporarily exempt), fuel oil: CNY 1.20/litre. Ton-to-litre conversionstandards: gasoline = 1,388 litres/tonne; diesel = 1,176 litres/tonne; aviationkerosene = 1,246 litres/tonne; naphtha = 1,385 litres/tonne; fuel oil = 1,015litres/tonne. Current rates under Cai Shui [2015] No. 11, in effect since 13 January2015.</t>
        </is>
      </c>
      <c r="AJ51" s="439" t="inlineStr">
        <is>
          <t>Refined oil consumption tax is levied on a volume-based fixed-amount basis at theproduction, contract processing and import stages. Taxpayers must file consumptiontax returns and use the upgraded VAT invoice management system to issue refined oilinvoices (special VAT invoices or ordinary invoices), with the refined oil type notedin the invoice remarks column. Refined oil producers must hold the relevantproduction licensing qualifications. Aviation kerosene continues to be temporarilyexempt from consumption tax but is subject to tax-exemption filing requirements.</t>
        </is>
      </c>
      <c r="AK51" s="439" t="inlineStr">
        <is>
          <t>Tax payable = taxable refined oil quantity (litres) x applicable per-unit tax rate(CNY/litre). Calculated on actual production volume at the production stage and oncustoms-assessed volume at the import stage.</t>
        </is>
      </c>
      <c r="AL51" s="439" t="inlineStr">
        <is>
          <t>Ton-to-litre conversion standards under Article 10 of the Implementing Rules for theProvisional Regulations on Consumption Tax: gasoline = 1,388 L/tonne; diesel = 1,176L/tonne; aviation kerosene = 1,246 L/tonne; naphtha = 1,385 L/tonne; fuel oil = 1,015L/tonne; lubricating oil = 1,126 L/tonne.</t>
        </is>
      </c>
      <c r="AM51" s="439" t="inlineStr">
        <is>
          <t>Approximately CNY 1.6 trillion (2024; Source: Ministry of Finance annual fiscal revenue data)</t>
        </is>
      </c>
      <c r="AN51" s="439" t="inlineStr">
        <is>
          <t>Refined oil consumption tax revenue is included in the general public budget and isnot explicitly earmarked as a dedicated fund. A portion of the revenue is used forhighway maintenance, transport infrastructure and rural road construction throughtransfer payments.</t>
        </is>
      </c>
      <c r="AO51" s="439" t="inlineStr">
        <is>
          <t>N/A</t>
        </is>
      </c>
      <c r="AP51" s="439" t="inlineStr">
        <is>
          <t>N/A</t>
        </is>
      </c>
      <c r="AQ51" s="439" t="inlineStr">
        <is>
          <t>N/A</t>
        </is>
      </c>
      <c r="AR51" s="439" t="inlineStr">
        <is>
          <t>N/A</t>
        </is>
      </c>
      <c r="AS51" s="439" t="inlineStr">
        <is>
          <t>N/A</t>
        </is>
      </c>
      <c r="AT51" s="439" t="inlineStr">
        <is>
          <t>N/A</t>
        </is>
      </c>
      <c r="AU51" s="439" t="inlineStr">
        <is>
          <t>N/A</t>
        </is>
      </c>
      <c r="AV51" s="439" t="inlineStr">
        <is>
          <t>N/A</t>
        </is>
      </c>
      <c r="AW51" s="439" t="inlineStr">
        <is>
          <t>N/A</t>
        </is>
      </c>
      <c r="AX51" s="439" t="inlineStr">
        <is>
          <t>N/A</t>
        </is>
      </c>
      <c r="AY51" s="439" t="inlineStr">
        <is>
          <t>N/A</t>
        </is>
      </c>
      <c r="AZ51" s="439" t="inlineStr">
        <is>
          <t>N/A</t>
        </is>
      </c>
      <c r="BA51" s="439" t="inlineStr">
        <is>
          <t>N/A</t>
        </is>
      </c>
      <c r="BB51" s="439" t="inlineStr">
        <is>
          <t>N/A</t>
        </is>
      </c>
      <c r="BC51" s="439" t="inlineStr">
        <is>
          <t>N/A</t>
        </is>
      </c>
      <c r="BD51" s="439" t="inlineStr">
        <is>
          <t>N/A</t>
        </is>
      </c>
      <c r="BE51" s="439" t="inlineStr">
        <is>
          <t>N/A</t>
        </is>
      </c>
      <c r="BF51" s="439" t="inlineStr">
        <is>
          <t>N/A</t>
        </is>
      </c>
      <c r="BG51" s="439" t="inlineStr">
        <is>
          <t>N/A</t>
        </is>
      </c>
      <c r="BH51" s="439" t="inlineStr">
        <is>
          <t>C19</t>
        </is>
      </c>
      <c r="BI51" s="439" t="inlineStr">
        <is>
          <t>CO2</t>
        </is>
      </c>
      <c r="BJ51" s="439" t="inlineStr">
        <is>
          <t>Positive</t>
        </is>
      </c>
      <c r="BK51" s="439" t="inlineStr">
        <is>
          <t>Pollution control; Energy security</t>
        </is>
      </c>
      <c r="BL51" s="439" t="inlineStr">
        <is>
          <t>Provisional Regulations of the People's Republic of China on Consumption Tax (StateCouncil Decree No. 539, 2008 Revision); Implementing Rules for the ProvisionalRegulations on Consumption Tax (Ministry of Finance Decree No. 51); Cai Shui [2015]No. 11 (current tax rates); Cai Shui [2008] No. 167 (definition of the scope ofrefined oil consumption tax); MOF STA Announcement [2023] No. 11 (alkylate oil taxedas gasoline)</t>
        </is>
      </c>
      <c r="BM51" s="439" t="inlineStr">
        <is>
          <t>https://szs.mof.gov.cn/zhengcefabu/201501/t20150112_1178908.htm</t>
        </is>
      </c>
      <c r="BN51" s="439" t="inlineStr">
        <is>
          <t>https://www.gov.cn/gongbao/content/2009/content_1221339.htm; https://fgk.chinatax.gov.cn/zcfgk/c102416/c5203422/content.html</t>
        </is>
      </c>
    </row>
    <row r="52">
      <c r="A52" s="439" t="inlineStr">
        <is>
          <t>CHNTAXEPTI01S000</t>
        </is>
      </c>
      <c r="B52" s="439" t="inlineStr">
        <is>
          <t>Instrument</t>
        </is>
      </c>
      <c r="C52" s="439" t="inlineStr">
        <is>
          <t>Tax</t>
        </is>
      </c>
      <c r="D52" s="439" t="inlineStr">
        <is>
          <t>Environmental pollution tax</t>
        </is>
      </c>
      <c r="E52" s="439" t="inlineStr">
        <is>
          <t>Cross-sectoral</t>
        </is>
      </c>
      <c r="F52" s="439" t="inlineStr">
        <is>
          <t>Electricity generation; Industrial manufacturing; Heating; waste treatment</t>
        </is>
      </c>
      <c r="G52" s="439" t="inlineStr">
        <is>
          <t>环境保护税</t>
        </is>
      </c>
      <c r="H52" s="439" t="inlineStr">
        <is>
          <t>Environmental protection tax</t>
        </is>
      </c>
      <c r="I52" s="439" t="inlineStr">
        <is>
          <t>N/A</t>
        </is>
      </c>
      <c r="J52" s="439" t="inlineStr">
        <is>
          <t>China's environmental protection tax, established under the Environmental Protection Tax Law of the People's Republic of China (adopted 25/12/2016 by the 25th Session of the 12th NPC Standing Committee, Presidential Order No. 61, effective 01/01/2018), is levied on enterprises, public institutions, and other producers and operators that directly discharge taxable pollutants into the environment. Taxable pollutants fall into four categories: air pollutants (1.2-12 yuan per pollution equivalent, with provincial governments authorised to set specific rates within this range), water pollutants (1.4-14 yuan per pollution equivalent), solid waste (5-1,000 yuan per tonne by type, including coal gangue, tailings, hazardous waste, smelting slag, fly ash, and furnace slag), and industrial noise (350-11,200 yuan per month based on excess decibel levels). Discharges of taxable pollutants from agricultural production (excluding large-scale livestock farming) and mobile sources such as motor vehicles and vessels are temporarily exempt. The tax replaced the pollutant discharge fee system in place since 2003, following a 'tax burden shift' principle to achieve a smooth transition. Annual revenue is approximately 20 billion yuan (2023).</t>
        </is>
      </c>
      <c r="K52" s="439" t="inlineStr">
        <is>
          <t>Pollution control; Ecological protection</t>
        </is>
      </c>
      <c r="L52" s="439" t="inlineStr">
        <is>
          <t>Indirect</t>
        </is>
      </c>
      <c r="M52" s="439" t="inlineStr">
        <is>
          <t>Supply-side</t>
        </is>
      </c>
      <c r="N52" s="439" t="inlineStr">
        <is>
          <t>CHN</t>
        </is>
      </c>
      <c r="O52" s="439" t="inlineStr">
        <is>
          <t>national</t>
        </is>
      </c>
      <c r="P52" s="439" t="inlineStr">
        <is>
          <t>N/A</t>
        </is>
      </c>
      <c r="Q52" s="439" t="inlineStr">
        <is>
          <t>25/12/2016</t>
        </is>
      </c>
      <c r="R52" s="439" t="inlineStr">
        <is>
          <t>01/01/2018</t>
        </is>
      </c>
      <c r="S52" s="439" t="inlineStr">
        <is>
          <t>N/A</t>
        </is>
      </c>
      <c r="T52" s="439" t="inlineStr">
        <is>
          <t>30/12/2017</t>
        </is>
      </c>
      <c r="U52" s="439" t="inlineStr">
        <is>
          <t>On 30 December 2017, the State Council issued the Implementing Regulations for the Environmental Protection Tax Law (State Council Decree No. 693), effective alongside the Law on 1 January 2018</t>
        </is>
      </c>
      <c r="V52" s="439">
        <f>IF(R52="","In force",IF(R52="N/A","In force",IF(TODAY()&lt;DATE(VALUE(RIGHT(R52,4)),VALUE(MID(R52,4,2)),VALUE(LEFT(R52,2))),"Scheduled",IF(S52="","In force",IF(S52="N/A","In force",IF(TODAY()&lt;DATE(VALUE(RIGHT(S52,4)),VALUE(MID(S52,4,2)),VALUE(LEFT(S52,2))),"In force","Ended"))))))</f>
        <v/>
      </c>
      <c r="W52" s="439" t="inlineStr">
        <is>
          <t>State Taxation Administration; Ministry of Ecology and Environment</t>
        </is>
      </c>
      <c r="X52" s="439" t="inlineStr">
        <is>
          <t>Air pollutants; Water pollutants; Solid waste; Industrial noise</t>
        </is>
      </c>
      <c r="Y52" s="439" t="inlineStr">
        <is>
          <t>N/A</t>
        </is>
      </c>
      <c r="Z52" s="439" t="inlineStr">
        <is>
          <t>Air pollutants: 44 items including sulfur dioxide, nitrogen oxides, and particulate matter; Water pollutants: 61 items including chemical oxygen demand, ammonia nitrogen, total phosphorus, and total nitrogen; Solid waste: coal gangue, tailings, hazardous waste, smelting slag, fly ash, furnace slag, and other solid waste; Industrial noise: levied based on excess decibel levels</t>
        </is>
      </c>
      <c r="AA52" s="439" t="inlineStr">
        <is>
          <t>N/A</t>
        </is>
      </c>
      <c r="AB52" s="439" t="inlineStr">
        <is>
          <t>Air and water pollutants: levied by pollution equivalent (no minimum threshold; discharge volume converted to pollution equivalents); Solid waste: levied by discharge quantity (tonnes); Industrial noise: levied only on decibel levels exceeding national standards (leviable from 1 dB excess)</t>
        </is>
      </c>
      <c r="AC52" s="439" t="inlineStr">
        <is>
          <t>Firms</t>
        </is>
      </c>
      <c r="AD52" s="439" t="inlineStr">
        <is>
          <t>Under Article 2 of the Environmental Protection Tax Law, enterprises, public institutions, and other producers and operators that directly discharge taxable pollutants into the environment within the territory of the PRC and other sea areas under PRC jurisdiction are taxpayers. Excludes discharges to legally established centralised wastewater treatment facilities and centralised domestic waste treatment facilities, as well as solid waste storage or disposal that meets national and local environmental protection standards</t>
        </is>
      </c>
      <c r="AE52" s="439" t="inlineStr">
        <is>
          <t>Discharge of air pollutants; Discharge of water pollutants; Discharge of solid waste; Emission of industrial noise</t>
        </is>
      </c>
      <c r="AF52" s="439" t="inlineStr">
        <is>
          <t>Air pollutants include 44 items such as sulfur dioxide, nitrogen oxides, and particulate matter, levied by pollution equivalent; water pollutants include 61 items such as chemical oxygen demand and ammonia nitrogen, levied by pollution equivalent; solid waste includes coal gangue, tailings, hazardous waste, smelting slag, fly ash, furnace slag, and other solid waste, levied by discharge quantity; industrial noise is levied based on excess decibel levels</t>
        </is>
      </c>
      <c r="AG52" s="439" t="inlineStr">
        <is>
          <t>1.2-12; 1.4-14; 5-1000; 350-11200</t>
        </is>
      </c>
      <c r="AH52" s="439" t="inlineStr">
        <is>
          <t>yuan/pollution equivalent; yuan/tonne; yuan/month</t>
        </is>
      </c>
      <c r="AI52" s="439" t="inlineStr">
        <is>
          <t>Effective 01/01/2018. Air and water pollutant tax rates are set by provincial governments within statutory ranges and filed with the NPC Standing Committee and State Council. Source: Schedules 1 and 2 of the Environmental Protection Tax Law.</t>
        </is>
      </c>
      <c r="AJ52" s="439" t="inlineStr">
        <is>
          <t>N/A</t>
        </is>
      </c>
      <c r="AK52" s="439" t="inlineStr">
        <is>
          <t>Air pollutant tax payable = number of pollution equivalents x applicable tax rate; number of pollution equivalents = emission quantity (kg) / pollution equivalent value (kg). Water pollutant tax payable = number of pollution equivalents x applicable tax rate (Class I water pollutants levied on top 5 items; other water pollutants levied on top 3 items). Solid waste tax payable = solid waste discharge quantity (tonnes) x applicable tax rate</t>
        </is>
      </c>
      <c r="AL52" s="439" t="inlineStr">
        <is>
          <t>Industrial noise tax payable is based on excess decibel levels: 1-3 dB excess: 350 yuan/month; 4-6 dB: 700 yuan/month; 7-9 dB: 1,400 yuan/month; 10-12 dB: 2,800 yuan/month; 13-15 dB: 5,600 yuan/month; 16+ dB: 11,200 yuan/month. Where multiple noise sources exceed standards at one site boundary, the highest excess level applies; where the boundary exceeds 100 metres in length, two noise measurement points apply</t>
        </is>
      </c>
      <c r="AM52" s="439" t="inlineStr">
        <is>
          <t>Approximately CNY 20 billion (2023; Source: State Taxation Administration environmental protection tax collection statistics)</t>
        </is>
      </c>
      <c r="AN52" s="439" t="inlineStr">
        <is>
          <t>All retained as local government revenue; included in general public budget management</t>
        </is>
      </c>
      <c r="AO52" s="439" t="inlineStr">
        <is>
          <t>N/A</t>
        </is>
      </c>
      <c r="AP52" s="439" t="inlineStr">
        <is>
          <t>N/A</t>
        </is>
      </c>
      <c r="AQ52" s="439" t="inlineStr">
        <is>
          <t>N/A</t>
        </is>
      </c>
      <c r="AR52" s="439" t="inlineStr">
        <is>
          <t>N/A</t>
        </is>
      </c>
      <c r="AS52" s="439" t="inlineStr">
        <is>
          <t>N/A</t>
        </is>
      </c>
      <c r="AT52" s="439" t="inlineStr">
        <is>
          <t>N/A</t>
        </is>
      </c>
      <c r="AU52" s="439" t="inlineStr">
        <is>
          <t>N/A</t>
        </is>
      </c>
      <c r="AV52" s="439" t="inlineStr">
        <is>
          <t>N/A</t>
        </is>
      </c>
      <c r="AW52" s="439" t="inlineStr">
        <is>
          <t>N/A</t>
        </is>
      </c>
      <c r="AX52" s="439" t="inlineStr">
        <is>
          <t>N/A</t>
        </is>
      </c>
      <c r="AY52" s="439" t="inlineStr">
        <is>
          <t>N/A</t>
        </is>
      </c>
      <c r="AZ52" s="439" t="inlineStr">
        <is>
          <t>N/A</t>
        </is>
      </c>
      <c r="BA52" s="439" t="inlineStr">
        <is>
          <t>N/A</t>
        </is>
      </c>
      <c r="BB52" s="439" t="inlineStr">
        <is>
          <t>N/A</t>
        </is>
      </c>
      <c r="BC52" s="439" t="inlineStr">
        <is>
          <t>N/A</t>
        </is>
      </c>
      <c r="BD52" s="439" t="inlineStr">
        <is>
          <t>N/A</t>
        </is>
      </c>
      <c r="BE52" s="439" t="inlineStr">
        <is>
          <t>N/A</t>
        </is>
      </c>
      <c r="BF52" s="439" t="inlineStr">
        <is>
          <t>N/A</t>
        </is>
      </c>
      <c r="BG52" s="439" t="inlineStr">
        <is>
          <t>N/A</t>
        </is>
      </c>
      <c r="BH52" s="439" t="inlineStr">
        <is>
          <t>D35; C24; C23; C20; E38</t>
        </is>
      </c>
      <c r="BI52" s="439" t="inlineStr">
        <is>
          <t>CO2</t>
        </is>
      </c>
      <c r="BJ52" s="439" t="inlineStr">
        <is>
          <t>Positive</t>
        </is>
      </c>
      <c r="BK52" s="439" t="inlineStr">
        <is>
          <t>Pollution control</t>
        </is>
      </c>
      <c r="BL52" s="439" t="inlineStr">
        <is>
          <t>Environmental Protection Tax Law of the People's Republic of China (25/12/2016, Presidential Order No. 61); Implementing Regulations for the Environmental Protection Tax Law of the People's Republic of China (State Council Decree No. 693, 30/12/2017)</t>
        </is>
      </c>
      <c r="BM52" s="439" t="inlineStr">
        <is>
          <t>http://www.npc.gov.cn/c2/c30834/201905/t20190521_275430.html</t>
        </is>
      </c>
      <c r="BN52" s="439" t="inlineStr">
        <is>
          <t>https://www.gov.cn/zhengce/content/2017-12/30/content_5251703.htm</t>
        </is>
      </c>
    </row>
    <row r="53">
      <c r="A53" s="439" t="inlineStr">
        <is>
          <t>CHNTAXVOTI01S000</t>
        </is>
      </c>
      <c r="B53" s="439" t="inlineStr">
        <is>
          <t>Instrument</t>
        </is>
      </c>
      <c r="C53" s="439" t="inlineStr">
        <is>
          <t>Tax</t>
        </is>
      </c>
      <c r="D53" s="439" t="inlineStr">
        <is>
          <t>Vehicle ownership tax incentive</t>
        </is>
      </c>
      <c r="E53" s="439" t="inlineStr">
        <is>
          <t>Transport</t>
        </is>
      </c>
      <c r="F53" s="439" t="inlineStr">
        <is>
          <t>Road transport; passenger cars; commercial vehicles</t>
        </is>
      </c>
      <c r="G53" s="439" t="inlineStr">
        <is>
          <t>节能与新能源车船税优惠</t>
        </is>
      </c>
      <c r="H53" s="439" t="inlineStr">
        <is>
          <t>Energy-saving and new energy vehicle and vessel tax incentives</t>
        </is>
      </c>
      <c r="I53" s="439" t="inlineStr">
        <is>
          <t>N/A</t>
        </is>
      </c>
      <c r="J53" s="439" t="inlineStr">
        <is>
          <t>China provides vehicle and vessel tax incentives for energy-saving and new energyvehicles under the Vehicle and Vessel Tax Law of the People's Republic of China. Thepolicy has two components: (1) new energy vehicle exemption — battery electriccommercial vehicles, plug-in hybrid vehicles (including range-extended) and fuel-cellcommercial vehicles are exempt from vehicle and vessel tax (battery electric andfuel-cell passenger vehicles are excluded from the scope of vehicle and vessel taxrather than being exempt, meaning they are non-taxable); (2) energy-saving vehicle50% reduction — passenger vehicles meeting the ≤1.6L displacement requirement andnational comprehensive fuel consumption standards, and commercial vehicles meetingapplicable standards, receive a 50% reduction in vehicle and vessel tax. Eligiblevehicle models are managed through the Catalogue of Energy-Saving and New EnergyVehicle Models Enjoying Vehicle and Vessel Tax Reduction and Exemption jointlypublished by the Ministry of Industry and Information Technology and the StateTaxation Administration. Technical standards were updated in July 2024 (MIIT MOF STAAnnouncement [2024] No. 10).</t>
        </is>
      </c>
      <c r="K53" s="439" t="inlineStr">
        <is>
          <t>Climate change mitigation; Energy efficiency; Green economy</t>
        </is>
      </c>
      <c r="L53" s="439" t="inlineStr">
        <is>
          <t>Direct</t>
        </is>
      </c>
      <c r="M53" s="439" t="inlineStr">
        <is>
          <t>demand-side</t>
        </is>
      </c>
      <c r="N53" s="439" t="inlineStr">
        <is>
          <t>CHN</t>
        </is>
      </c>
      <c r="O53" s="439" t="inlineStr">
        <is>
          <t>national</t>
        </is>
      </c>
      <c r="P53" s="439" t="inlineStr">
        <is>
          <t>N/A</t>
        </is>
      </c>
      <c r="Q53" s="439" t="inlineStr">
        <is>
          <t>25/02/2011</t>
        </is>
      </c>
      <c r="R53" s="439" t="inlineStr">
        <is>
          <t>01/01/2012</t>
        </is>
      </c>
      <c r="S53" s="439" t="inlineStr">
        <is>
          <t>N/A</t>
        </is>
      </c>
      <c r="T53" s="439" t="inlineStr">
        <is>
          <t>01/07/2024</t>
        </is>
      </c>
      <c r="U53" s="439" t="inlineStr">
        <is>
          <t>In May 2024, the Ministry of Industry and Information Technology, the Ministry of Finance and the State Taxation Administration jointly issued Announcement No. 10 of 2024, adjusting the technical requirements for energy-saving and new energy vehicle products eligible for vehicle and vessel tax preferences from 1 July 2024. The combined-cycle fuel consumption standards for energy-saving passenger vehicles and commercial vehicles, as well as the technical standards for new energy vehicles, were updated.</t>
        </is>
      </c>
      <c r="V53" s="439">
        <f>IF(R53="","In force",IF(R53="N/A","In force",IF(TODAY()&lt;DATE(VALUE(RIGHT(R53,4)),VALUE(MID(R53,4,2)),VALUE(LEFT(R53,2))),"Scheduled",IF(S53="","In force",IF(S53="N/A","In force",IF(TODAY()&lt;DATE(VALUE(RIGHT(S53,4)),VALUE(MID(S53,4,2)),VALUE(LEFT(S53,2))),"In force","Ended"))))))</f>
        <v/>
      </c>
      <c r="W53" s="439" t="inlineStr">
        <is>
          <t>Ministry of Finance (responsible for vehicle and vessel tax policy formulation);State Taxation Administration (responsible for vehicle and vessel tax collection andadministration); Ministry of Industry and Information Technology (responsible formanaging the catalogue of energy-saving and new energy vehicle models and technicalstandards); Ministry of Transport (participates in vehicle and vessel taxpreferential policy formulation)</t>
        </is>
      </c>
      <c r="X53" s="439" t="inlineStr">
        <is>
          <t>Road transport vehicles; Cars; Buses; Light-duty trucks; Heavy-duty trucks</t>
        </is>
      </c>
      <c r="Y53" s="439" t="inlineStr">
        <is>
          <t>Existing</t>
        </is>
      </c>
      <c r="Z53" s="439" t="inlineStr">
        <is>
          <t>New energy vehicles: battery electric commercial vehicles, plug-in hybrid vehicles(including range-extended), and fuel-cell commercial vehicles. Battery electric andfuel-cell passenger vehicles are excluded from the scope of vehicle and vessel tax(non-taxable). Energy-saving vehicles: passenger vehicles with displacement ≤1.6Lthat meet national comprehensive fuel consumption standards (including non-plug-inhybrid, dual-fuel and bi-fuel passenger vehicles); light-duty and heavy-dutycommercial vehicles meeting GB 20997 standards (including non-plug-in hybrid,dual-fuel and bi-fuel commercial vehicles).</t>
        </is>
      </c>
      <c r="AA53" s="439" t="inlineStr">
        <is>
          <t>N/A</t>
        </is>
      </c>
      <c r="AB53" s="439" t="inlineStr">
        <is>
          <t>Energy-saving passenger vehicles must simultaneously satisfy: displacement ≤1.6L andcomprehensive fuel consumption compliant with GB 27999 standards. Energy-savingcommercial vehicles must comply with GB 30510 standards. Specific vehicle models mustbe listed in the Catalogue of Energy-Saving and New Energy Vehicle Models EnjoyingVehicle and Vessel Tax Reduction and Exemption jointly published by MIIT and STA.</t>
        </is>
      </c>
      <c r="AC53" s="439" t="inlineStr">
        <is>
          <t>Individuals; Firms</t>
        </is>
      </c>
      <c r="AD53" s="439" t="inlineStr">
        <is>
          <t>The beneficiaries of the vehicle and vessel tax incentives are the owners ormanagers of eligible energy-saving and new energy vehicles and vessels (naturalpersons and all types of enterprises and institutions). The incentive reduces theannual vehicle and vessel tax holding cost, encouraging consumers and enterprises tochoose low-carbon vehicle models.</t>
        </is>
      </c>
      <c r="AE53" s="439" t="inlineStr">
        <is>
          <t>Owning, use or capital formation</t>
        </is>
      </c>
      <c r="AF53" s="439" t="inlineStr">
        <is>
          <t>When paying annual vehicle and vessel tax, the owner of an eligible vehicle receivesthe prescribed exemption or 50% reduction from the tax authority upon presentingproof that the vehicle model is listed in the Catalogue of Energy-Saving and NewEnergy Vehicle Models Enjoying Vehicle and Vessel Tax Reduction and Exemption. Theincentive applies annually throughout the period of vehicle ownership.</t>
        </is>
      </c>
      <c r="AG53" s="439" t="inlineStr">
        <is>
          <t>100; 50</t>
        </is>
      </c>
      <c r="AH53" s="439" t="inlineStr">
        <is>
          <t>% of annual vehicle and vessel tax</t>
        </is>
      </c>
      <c r="AI53" s="439" t="inlineStr">
        <is>
          <t>New energy vehicles (battery electric commercial vehicles, plug-in hybrid vehicles,fuel-cell commercial vehicles): exempt from vehicle and vessel tax (100% relief).Energy-saving vehicles (eligible ≤1.6L passenger vehicles and eligible commercialvehicles): 50% reduction in vehicle and vessel tax. Battery electric and fuel-cellpassenger vehicles fall outside the scope of vehicle and vessel tax (non-taxable,distinct from exempt).</t>
        </is>
      </c>
      <c r="AJ53" s="439" t="inlineStr">
        <is>
          <t>Energy-saving and new energy vehicles eligible for vehicle and vessel tax incentivesmust simultaneously satisfy: (1) legally sold and used within the territory of China;(2) listed in the Catalogue of Energy-Saving and New Energy Vehicle Models EnjoyingVehicle and Vessel Tax Reduction and Exemption jointly published by MIIT and STA; (3)meet the relevant technical standards (GB 27999 for passenger vehicles, GB 30510 forcommercial vehicles); (4) new energy vehicles must pass specialised testing andmanufacturers must meet requirements for quality assurance, after-sales service,safety monitoring and power battery recycling.</t>
        </is>
      </c>
      <c r="AK53" s="439" t="inlineStr">
        <is>
          <t>Exemption: vehicle and vessel tax payable x 0% (eligible battery electric commercialvehicles, plug-in hybrid vehicles and fuel-cell commercial vehicles). 50% reduction:vehicle and vessel tax payable x 50% (eligible energy-saving passenger vehicles andcommercial vehicles).</t>
        </is>
      </c>
      <c r="AL53" s="439" t="inlineStr">
        <is>
          <t>N/A</t>
        </is>
      </c>
      <c r="AM53" s="439" t="inlineStr">
        <is>
          <t>N/A</t>
        </is>
      </c>
      <c r="AN53" s="439" t="inlineStr">
        <is>
          <t>N/A</t>
        </is>
      </c>
      <c r="AO53" s="439" t="inlineStr">
        <is>
          <t>N/A</t>
        </is>
      </c>
      <c r="AP53" s="439" t="inlineStr">
        <is>
          <t>N/A</t>
        </is>
      </c>
      <c r="AQ53" s="439" t="inlineStr">
        <is>
          <t>N/A</t>
        </is>
      </c>
      <c r="AR53" s="439" t="inlineStr">
        <is>
          <t>N/A</t>
        </is>
      </c>
      <c r="AS53" s="439" t="inlineStr">
        <is>
          <t>N/A</t>
        </is>
      </c>
      <c r="AT53" s="439" t="inlineStr">
        <is>
          <t>N/A</t>
        </is>
      </c>
      <c r="AU53" s="439" t="inlineStr">
        <is>
          <t>N/A</t>
        </is>
      </c>
      <c r="AV53" s="439" t="inlineStr">
        <is>
          <t>N/A</t>
        </is>
      </c>
      <c r="AW53" s="439" t="inlineStr">
        <is>
          <t>N/A</t>
        </is>
      </c>
      <c r="AX53" s="439" t="inlineStr">
        <is>
          <t>N/A</t>
        </is>
      </c>
      <c r="AY53" s="439" t="inlineStr">
        <is>
          <t>N/A</t>
        </is>
      </c>
      <c r="AZ53" s="439" t="inlineStr">
        <is>
          <t>N/A</t>
        </is>
      </c>
      <c r="BA53" s="439" t="inlineStr">
        <is>
          <t>N/A</t>
        </is>
      </c>
      <c r="BB53" s="439" t="inlineStr">
        <is>
          <t>N/A</t>
        </is>
      </c>
      <c r="BC53" s="439" t="inlineStr">
        <is>
          <t>N/A</t>
        </is>
      </c>
      <c r="BD53" s="439" t="inlineStr">
        <is>
          <t>N/A</t>
        </is>
      </c>
      <c r="BE53" s="439" t="inlineStr">
        <is>
          <t>N/A</t>
        </is>
      </c>
      <c r="BF53" s="439" t="inlineStr">
        <is>
          <t>N/A</t>
        </is>
      </c>
      <c r="BG53" s="439" t="inlineStr">
        <is>
          <t>N/A</t>
        </is>
      </c>
      <c r="BH53" s="439" t="inlineStr">
        <is>
          <t>H49</t>
        </is>
      </c>
      <c r="BI53" s="439" t="inlineStr">
        <is>
          <t>CO2</t>
        </is>
      </c>
      <c r="BJ53" s="439" t="inlineStr">
        <is>
          <t>Positive</t>
        </is>
      </c>
      <c r="BK53" s="439" t="inlineStr">
        <is>
          <t>Pollution control; Energy security; Industrial development</t>
        </is>
      </c>
      <c r="BL53" s="439" t="inlineStr">
        <is>
          <t>Vehicle and Vessel Tax Law of the People's Republic of China (adopted at the 19thSession of the Standing Committee of the 11th NPC on 25 February 2011, effective 1January 2012); Regulations for the Implementation of the Vehicle and Vessel Tax Lawof the People's Republic of China; Cai Shui [2018] No. 74; MIIT MOF STA Announcement[2024] No. 10</t>
        </is>
      </c>
      <c r="BM53" s="439" t="inlineStr">
        <is>
          <t>https://guangdong.chinatax.gov.cn/gdsw/zjfg/2025-10/11/content_a027bb417fc0413aa2dbf4222e5e6f4b.shtml</t>
        </is>
      </c>
      <c r="BN53" s="439" t="inlineStr">
        <is>
          <t>https://fgk.chinatax.gov.cn/zcfgk/c102416/c5203774/content.html; https://www.gov.cn/gongbao/content/2011/content_1907087.htm</t>
        </is>
      </c>
    </row>
    <row r="54">
      <c r="A54" s="205" t="inlineStr">
        <is>
          <t>CHNTAXVOTI01S001</t>
        </is>
      </c>
      <c r="B54" s="205" t="inlineStr">
        <is>
          <t>Subscheme</t>
        </is>
      </c>
      <c r="C54" s="205" t="inlineStr">
        <is>
          <t>Tax</t>
        </is>
      </c>
      <c r="D54" s="205" t="inlineStr">
        <is>
          <t>Vehicle ownership tax incentive</t>
        </is>
      </c>
      <c r="E54" s="205" t="inlineStr">
        <is>
          <t>Transport</t>
        </is>
      </c>
      <c r="F54" s="205" t="inlineStr">
        <is>
          <t>commercial vehicles</t>
        </is>
      </c>
      <c r="G54" s="205" t="inlineStr">
        <is>
          <t>新能源汽车免征车船税</t>
        </is>
      </c>
      <c r="H54" s="205" t="inlineStr">
        <is>
          <t>New energy vehicle and vessel tax exemption</t>
        </is>
      </c>
      <c r="I54" s="205" t="inlineStr">
        <is>
          <t>N/A</t>
        </is>
      </c>
      <c r="J54" s="205" t="inlineStr">
        <is>
          <t>Eligible new energy vehicles are exempt from vehicle and vessel tax. The exemptioncovers battery electric commercial vehicles, plug-in hybrid vehicles (includingrange-extended) and fuel-cell commercial vehicles. Battery electric and fuel-cellpassenger vehicles are excluded from the scope of vehicle and vessel tax(non-taxable, distinct from tax-exempt). Eligible vehicles must be listed in theCatalogue of Energy-Saving and New Energy Vehicle Models Enjoying Vehicle and VesselTax Reduction and Exemption jointly published by the Ministry of Industry andInformation Technology and the State Taxation Administration. Technical standardswere updated by MIIT MOF STA Announcement [2024] No. 10, pursuant to Cai Shui [2018]No. 74.</t>
        </is>
      </c>
      <c r="K54" s="205" t="inlineStr">
        <is>
          <t>Climate change mitigation; Energy efficiency</t>
        </is>
      </c>
      <c r="L54" s="205" t="inlineStr">
        <is>
          <t>Direct</t>
        </is>
      </c>
      <c r="M54" s="205" t="inlineStr">
        <is>
          <t>demand-side</t>
        </is>
      </c>
      <c r="N54" s="205" t="inlineStr">
        <is>
          <t>CHN</t>
        </is>
      </c>
      <c r="O54" s="205" t="inlineStr">
        <is>
          <t>national</t>
        </is>
      </c>
      <c r="P54" s="205" t="inlineStr">
        <is>
          <t>N/A</t>
        </is>
      </c>
      <c r="Q54" s="205" t="inlineStr">
        <is>
          <t>25/02/2011</t>
        </is>
      </c>
      <c r="R54" s="205" t="inlineStr">
        <is>
          <t>01/01/2012</t>
        </is>
      </c>
      <c r="S54" s="205" t="inlineStr">
        <is>
          <t>N/A</t>
        </is>
      </c>
      <c r="T54" s="205" t="inlineStr">
        <is>
          <t>01/07/2024</t>
        </is>
      </c>
      <c r="U54" s="205" t="inlineStr">
        <is>
          <t>Announcement No. 10 of 2024, issued in May 2024, updated the technical standards for new energy vehicles from 1 July 2024.</t>
        </is>
      </c>
      <c r="V54" s="205">
        <f>IF(R54="","In force",IF(R54="N/A","In force",IF(TODAY()&lt;DATE(VALUE(RIGHT(R54,4)),VALUE(MID(R54,4,2)),VALUE(LEFT(R54,2))),"Scheduled",IF(S54="","In force",IF(S54="N/A","In force",IF(TODAY()&lt;DATE(VALUE(RIGHT(S54,4)),VALUE(MID(S54,4,2)),VALUE(LEFT(S54,2))),"In force","Ended"))))))</f>
        <v/>
      </c>
      <c r="W54" s="205" t="inlineStr">
        <is>
          <t>Ministry of Industry and Information Technology (management of vehicle modelcatalogues); State Taxation Administration (vehicle and vessel tax collection andadministration); Ministry of Finance (policy formulation)</t>
        </is>
      </c>
      <c r="X54" s="205" t="inlineStr">
        <is>
          <t>Buses; Light-duty trucks; Heavy-duty trucks</t>
        </is>
      </c>
      <c r="Y54" s="205" t="inlineStr">
        <is>
          <t>Existing</t>
        </is>
      </c>
      <c r="Z54" s="205" t="inlineStr">
        <is>
          <t>Battery electric commercial vehicles (including battery electric buses and batteryelectric trucks), plug-in hybrid vehicles (including range-extended), and fuel-cellcommercial vehicles. Vehicles must pass new energy vehicle specialised testing andmanufacturers must meet requirements for quality assurance, after-sales service,safety monitoring and power battery recycling.</t>
        </is>
      </c>
      <c r="AA54" s="205" t="inlineStr">
        <is>
          <t>N/A</t>
        </is>
      </c>
      <c r="AB54" s="205" t="inlineStr">
        <is>
          <t>N/A</t>
        </is>
      </c>
      <c r="AC54" s="205" t="inlineStr">
        <is>
          <t>Individuals; Firms</t>
        </is>
      </c>
      <c r="AD54" s="205" t="inlineStr">
        <is>
          <t>Owners or managers of eligible new energy commercial vehicles (including logisticscompanies, bus companies, taxi companies, all types of institutions and individualconsumers). Owners of battery electric and fuel-cell passenger vehicles fall outsidethe scope of taxation and are not required to pay vehicle and vessel tax.</t>
        </is>
      </c>
      <c r="AE54" s="205" t="inlineStr">
        <is>
          <t>Owning, use or capital formation</t>
        </is>
      </c>
      <c r="AF54" s="205" t="inlineStr">
        <is>
          <t>When paying annual vehicle and vessel tax, the owner of an eligible new energycommercial vehicle receives an exemption from the tax authority upon presenting proofthat the vehicle model is listed in the preferential catalogue. The incentive appliesannually throughout the period of vehicle ownership.</t>
        </is>
      </c>
      <c r="AG54" s="205" t="inlineStr">
        <is>
          <t>100</t>
        </is>
      </c>
      <c r="AH54" s="205" t="inlineStr">
        <is>
          <t>% of annual vehicle and vessel tax exempted</t>
        </is>
      </c>
      <c r="AI54" s="205" t="inlineStr">
        <is>
          <t>Exemption from vehicle and vessel tax (100% relief). Battery electric and fuel-cellpassenger vehicles fall within the non-taxable category of vehicle and vessel tax(not an exemption benefit).</t>
        </is>
      </c>
      <c r="AJ54" s="205" t="inlineStr">
        <is>
          <t>New energy vehicles must simultaneously satisfy: legal sale within the territory ofChina; compliance with new energy vehicle product technical standards (GB/T 18386 andothers); passing new energy vehicle specialised testing and listing in thepreferential vehicle model catalogue. Manufacturers must meet requirements forquality assurance, after-sales service, safety monitoring and power batteryrecycling.</t>
        </is>
      </c>
      <c r="AK54" s="205" t="inlineStr">
        <is>
          <t>Tax payable = 0 (exempt)</t>
        </is>
      </c>
      <c r="AL54" s="205" t="inlineStr">
        <is>
          <t>N/A</t>
        </is>
      </c>
      <c r="AM54" s="205" t="inlineStr">
        <is>
          <t>N/A</t>
        </is>
      </c>
      <c r="AN54" s="205" t="inlineStr">
        <is>
          <t>N/A</t>
        </is>
      </c>
      <c r="AO54" s="205" t="inlineStr">
        <is>
          <t>N/A</t>
        </is>
      </c>
      <c r="AP54" s="205" t="inlineStr">
        <is>
          <t>N/A</t>
        </is>
      </c>
      <c r="AQ54" s="205" t="inlineStr">
        <is>
          <t>N/A</t>
        </is>
      </c>
      <c r="AR54" s="205" t="inlineStr">
        <is>
          <t>N/A</t>
        </is>
      </c>
      <c r="AS54" s="205" t="inlineStr">
        <is>
          <t>N/A</t>
        </is>
      </c>
      <c r="AT54" s="205" t="inlineStr">
        <is>
          <t>N/A</t>
        </is>
      </c>
      <c r="AU54" s="205" t="inlineStr">
        <is>
          <t>N/A</t>
        </is>
      </c>
      <c r="AV54" s="205" t="inlineStr">
        <is>
          <t>N/A</t>
        </is>
      </c>
      <c r="AW54" s="205" t="inlineStr">
        <is>
          <t>N/A</t>
        </is>
      </c>
      <c r="AX54" s="205" t="inlineStr">
        <is>
          <t>N/A</t>
        </is>
      </c>
      <c r="AY54" s="205" t="inlineStr">
        <is>
          <t>N/A</t>
        </is>
      </c>
      <c r="AZ54" s="205" t="inlineStr">
        <is>
          <t>N/A</t>
        </is>
      </c>
      <c r="BA54" s="205" t="inlineStr">
        <is>
          <t>N/A</t>
        </is>
      </c>
      <c r="BB54" s="205" t="inlineStr">
        <is>
          <t>N/A</t>
        </is>
      </c>
      <c r="BC54" s="205" t="inlineStr">
        <is>
          <t>N/A</t>
        </is>
      </c>
      <c r="BD54" s="205" t="inlineStr">
        <is>
          <t>N/A</t>
        </is>
      </c>
      <c r="BE54" s="205" t="inlineStr">
        <is>
          <t>N/A</t>
        </is>
      </c>
      <c r="BF54" s="205" t="inlineStr">
        <is>
          <t>N/A</t>
        </is>
      </c>
      <c r="BG54" s="205" t="inlineStr">
        <is>
          <t>N/A</t>
        </is>
      </c>
      <c r="BH54" s="205" t="inlineStr">
        <is>
          <t>H49</t>
        </is>
      </c>
      <c r="BI54" s="205" t="inlineStr">
        <is>
          <t>CO2</t>
        </is>
      </c>
      <c r="BJ54" s="205" t="inlineStr">
        <is>
          <t>Positive</t>
        </is>
      </c>
      <c r="BK54" s="205" t="inlineStr">
        <is>
          <t>Pollution control; Energy security; Industrial development</t>
        </is>
      </c>
      <c r="BL54" s="205" t="inlineStr">
        <is>
          <t>Vehicle and Vessel Tax Law of the People's Republic of China, Article 4; Cai Shui[2018] No. 74; MIIT MOF STA Announcement [2024] No. 10</t>
        </is>
      </c>
      <c r="BM54" s="205" t="inlineStr">
        <is>
          <t>https://guangdong.chinatax.gov.cn/gdsw/zjfg/2025-10/11/content_a027bb417fc0413aa2dbf4222e5e6f4b.shtml</t>
        </is>
      </c>
      <c r="BN54" s="205" t="inlineStr">
        <is>
          <t>https://fgk.chinatax.gov.cn/zcfgk/c102416/c5203774/content.html</t>
        </is>
      </c>
    </row>
    <row r="55">
      <c r="A55" s="205" t="inlineStr">
        <is>
          <t>CHNTAXVOTI01S002</t>
        </is>
      </c>
      <c r="B55" s="205" t="inlineStr">
        <is>
          <t>Subscheme</t>
        </is>
      </c>
      <c r="C55" s="205" t="inlineStr">
        <is>
          <t>Tax</t>
        </is>
      </c>
      <c r="D55" s="205" t="inlineStr">
        <is>
          <t>Vehicle ownership tax incentive</t>
        </is>
      </c>
      <c r="E55" s="205" t="inlineStr">
        <is>
          <t>Transport</t>
        </is>
      </c>
      <c r="F55" s="205" t="inlineStr">
        <is>
          <t>Road transport; passenger cars; commercial vehicles</t>
        </is>
      </c>
      <c r="G55" s="205" t="inlineStr">
        <is>
          <t>节能汽车减半征收车船税</t>
        </is>
      </c>
      <c r="H55" s="205" t="inlineStr">
        <is>
          <t>Energy-saving vehicle 50% vehicle and vessel tax reduction</t>
        </is>
      </c>
      <c r="I55" s="205" t="inlineStr">
        <is>
          <t>N/A</t>
        </is>
      </c>
      <c r="J55" s="205" t="inlineStr">
        <is>
          <t>Eligible energy-saving vehicles receive a 50% reduction in vehicle and vessel tax.Energy-saving passenger vehicles must meet the ≤1.6L displacement requirement andcomply with national comprehensive fuel consumption standards (including non-plug-inhybrid, dual-fuel and bi-fuel passenger vehicles). Energy-saving commercial vehiclesmust meet GB 30510 comprehensive fuel consumption requirements (including non-plug-inhybrid, dual-fuel and bi-fuel commercial vehicles). Eligible vehicle models must belisted in the Catalogue of Energy-Saving and New Energy Vehicle Models EnjoyingVehicle and Vessel Tax Reduction and Exemption jointly published by the Ministry ofIndustry and Information Technology and the State Taxation Administration. Technicalstandards were updated by MIIT MOF STA Announcement [2024] No. 10, pursuant to CaiShui [2018] No. 74.</t>
        </is>
      </c>
      <c r="K55" s="205" t="inlineStr">
        <is>
          <t>Climate change mitigation; Energy efficiency</t>
        </is>
      </c>
      <c r="L55" s="205" t="inlineStr">
        <is>
          <t>Direct</t>
        </is>
      </c>
      <c r="M55" s="205" t="inlineStr">
        <is>
          <t>demand-side</t>
        </is>
      </c>
      <c r="N55" s="205" t="inlineStr">
        <is>
          <t>CHN</t>
        </is>
      </c>
      <c r="O55" s="205" t="inlineStr">
        <is>
          <t>national</t>
        </is>
      </c>
      <c r="P55" s="205" t="inlineStr">
        <is>
          <t>N/A</t>
        </is>
      </c>
      <c r="Q55" s="205" t="inlineStr">
        <is>
          <t>25/02/2011</t>
        </is>
      </c>
      <c r="R55" s="205" t="inlineStr">
        <is>
          <t>01/01/2012</t>
        </is>
      </c>
      <c r="S55" s="205" t="inlineStr">
        <is>
          <t>N/A</t>
        </is>
      </c>
      <c r="T55" s="205" t="inlineStr">
        <is>
          <t>01/07/2024</t>
        </is>
      </c>
      <c r="U55" s="205" t="inlineStr">
        <is>
          <t>Announcement No. 10 of 2024, issued in May 2024, updated the combined-cycle fuel consumption technical standards for energy-saving vehicles from 1 July 2024.</t>
        </is>
      </c>
      <c r="V55" s="205">
        <f>IF(R55="","In force",IF(R55="N/A","In force",IF(TODAY()&lt;DATE(VALUE(RIGHT(R55,4)),VALUE(MID(R55,4,2)),VALUE(LEFT(R55,2))),"Scheduled",IF(S55="","In force",IF(S55="N/A","In force",IF(TODAY()&lt;DATE(VALUE(RIGHT(S55,4)),VALUE(MID(S55,4,2)),VALUE(LEFT(S55,2))),"In force","Ended"))))))</f>
        <v/>
      </c>
      <c r="W55" s="205" t="inlineStr">
        <is>
          <t>Ministry of Industry and Information Technology (management of vehicle modelcatalogues and technical standards); State Taxation Administration (vehicle andvessel tax collection and administration); Ministry of Finance (policy formulation)</t>
        </is>
      </c>
      <c r="X55" s="205" t="inlineStr">
        <is>
          <t>Cars; Light-duty trucks; Heavy-duty trucks</t>
        </is>
      </c>
      <c r="Y55" s="205" t="inlineStr">
        <is>
          <t>Existing</t>
        </is>
      </c>
      <c r="Z55" s="205" t="inlineStr">
        <is>
          <t>Energy-saving passenger vehicles: displacement ≤1.6L, comprehensive fuel consumptioncompliant with GB 27999 standards; including non-plug-in hybrid, dual-fuel andbi-fuel passenger vehicles. Energy-saving commercial vehicles: light-duty andheavy-duty commercial vehicles compliant with GB 30510 standards; includingnon-plug-in hybrid, dual-fuel and bi-fuel commercial vehicles. Specific vehiclemodels must be listed in the preferential catalogue.</t>
        </is>
      </c>
      <c r="AA55" s="205" t="inlineStr">
        <is>
          <t>N/A</t>
        </is>
      </c>
      <c r="AB55" s="205" t="inlineStr">
        <is>
          <t>Passenger vehicle displacement not exceeding 1.6 litres (≤1.6L). Light-dutycommercial vehicle maximum design gross mass not exceeding 3,500 kg. Heavy-dutycommercial vehicle maximum design gross mass exceeding 3,500 kg.</t>
        </is>
      </c>
      <c r="AC55" s="205" t="inlineStr">
        <is>
          <t>Individuals; Firms</t>
        </is>
      </c>
      <c r="AD55" s="205" t="inlineStr">
        <is>
          <t>Owners or managers of eligible energy-saving vehicles (including individualconsumers, all types of enterprises and institutions). The incentive reduces vehicleholding costs through a 50% reduction in the annual vehicle and vessel tax.</t>
        </is>
      </c>
      <c r="AE55" s="205" t="inlineStr">
        <is>
          <t>Owning, use or capital formation</t>
        </is>
      </c>
      <c r="AF55" s="205" t="inlineStr">
        <is>
          <t>When paying annual vehicle and vessel tax, the owner of an eligible energy-savingvehicle has the tax levied at 50% of the statutory rate by the tax authority uponpresenting proof that the vehicle model is listed in the preferential catalogue. Theincentive applies annually throughout the period of vehicle ownership.</t>
        </is>
      </c>
      <c r="AG55" s="205" t="inlineStr">
        <is>
          <t>50</t>
        </is>
      </c>
      <c r="AH55" s="205" t="inlineStr">
        <is>
          <t>% of annual vehicle and vessel tax reduced</t>
        </is>
      </c>
      <c r="AI55" s="205" t="inlineStr">
        <is>
          <t>50% reduction in vehicle and vessel tax, i.e. the actual vehicle and vessel taxpayable is 50% of the statutory amount.</t>
        </is>
      </c>
      <c r="AJ55" s="205" t="inlineStr">
        <is>
          <t>Energy-saving vehicles must simultaneously satisfy: legal sale within the territoryof China; comprehensive fuel consumption compliant with the relevant nationalstandards (GB 27999 for passenger vehicles, GB 30510 for commercial vehicles);listing in the preferential vehicle model catalogue jointly published by MIIT andSTA. Manufacturers voluntarily apply through the energy-saving and new energy vehiclefiscal and tax preferential catalogue application management system.</t>
        </is>
      </c>
      <c r="AK55" s="205" t="inlineStr">
        <is>
          <t>Actual vehicle and vessel tax payable = statutory vehicle and vessel tax amount x 50%</t>
        </is>
      </c>
      <c r="AL55" s="205" t="inlineStr">
        <is>
          <t>N/A</t>
        </is>
      </c>
      <c r="AM55" s="205" t="inlineStr">
        <is>
          <t>N/A</t>
        </is>
      </c>
      <c r="AN55" s="205" t="inlineStr">
        <is>
          <t>N/A</t>
        </is>
      </c>
      <c r="AO55" s="205" t="inlineStr">
        <is>
          <t>N/A</t>
        </is>
      </c>
      <c r="AP55" s="205" t="inlineStr">
        <is>
          <t>N/A</t>
        </is>
      </c>
      <c r="AQ55" s="205" t="inlineStr">
        <is>
          <t>N/A</t>
        </is>
      </c>
      <c r="AR55" s="205" t="inlineStr">
        <is>
          <t>N/A</t>
        </is>
      </c>
      <c r="AS55" s="205" t="inlineStr">
        <is>
          <t>N/A</t>
        </is>
      </c>
      <c r="AT55" s="205" t="inlineStr">
        <is>
          <t>N/A</t>
        </is>
      </c>
      <c r="AU55" s="205" t="inlineStr">
        <is>
          <t>N/A</t>
        </is>
      </c>
      <c r="AV55" s="205" t="inlineStr">
        <is>
          <t>N/A</t>
        </is>
      </c>
      <c r="AW55" s="205" t="inlineStr">
        <is>
          <t>N/A</t>
        </is>
      </c>
      <c r="AX55" s="205" t="inlineStr">
        <is>
          <t>N/A</t>
        </is>
      </c>
      <c r="AY55" s="205" t="inlineStr">
        <is>
          <t>N/A</t>
        </is>
      </c>
      <c r="AZ55" s="205" t="inlineStr">
        <is>
          <t>N/A</t>
        </is>
      </c>
      <c r="BA55" s="205" t="inlineStr">
        <is>
          <t>N/A</t>
        </is>
      </c>
      <c r="BB55" s="205" t="inlineStr">
        <is>
          <t>N/A</t>
        </is>
      </c>
      <c r="BC55" s="205" t="inlineStr">
        <is>
          <t>N/A</t>
        </is>
      </c>
      <c r="BD55" s="205" t="inlineStr">
        <is>
          <t>N/A</t>
        </is>
      </c>
      <c r="BE55" s="205" t="inlineStr">
        <is>
          <t>N/A</t>
        </is>
      </c>
      <c r="BF55" s="205" t="inlineStr">
        <is>
          <t>N/A</t>
        </is>
      </c>
      <c r="BG55" s="205" t="inlineStr">
        <is>
          <t>N/A</t>
        </is>
      </c>
      <c r="BH55" s="205" t="inlineStr">
        <is>
          <t>H49</t>
        </is>
      </c>
      <c r="BI55" s="205" t="inlineStr">
        <is>
          <t>CO2</t>
        </is>
      </c>
      <c r="BJ55" s="205" t="inlineStr">
        <is>
          <t>Positive</t>
        </is>
      </c>
      <c r="BK55" s="205" t="inlineStr">
        <is>
          <t>Pollution control; Energy security</t>
        </is>
      </c>
      <c r="BL55" s="205" t="inlineStr">
        <is>
          <t>Vehicle and Vessel Tax Law of the People's Republic of China, Article 5; Cai Shui[2018] No. 74; MIIT MOF STA Announcement [2024] No. 10</t>
        </is>
      </c>
      <c r="BM55" s="205" t="inlineStr">
        <is>
          <t>https://guangdong.chinatax.gov.cn/gdsw/zjfg/2025-10/11/content_a027bb417fc0413aa2dbf4222e5e6f4b.shtml</t>
        </is>
      </c>
      <c r="BN55" s="205" t="inlineStr">
        <is>
          <t>https://fgk.chinatax.gov.cn/zcfgk/c102416/c5203774/content.html</t>
        </is>
      </c>
    </row>
    <row r="56">
      <c r="A56" s="439" t="inlineStr">
        <is>
          <t>CHNTAXVPTI01S000</t>
        </is>
      </c>
      <c r="B56" s="439" t="inlineStr">
        <is>
          <t>Instrument</t>
        </is>
      </c>
      <c r="C56" s="439" t="inlineStr">
        <is>
          <t>Tax</t>
        </is>
      </c>
      <c r="D56" s="439" t="inlineStr">
        <is>
          <t>Vehicle purchase tax incentive</t>
        </is>
      </c>
      <c r="E56" s="439" t="inlineStr">
        <is>
          <t>Transport</t>
        </is>
      </c>
      <c r="F56" s="439" t="inlineStr">
        <is>
          <t>Road transport; passenger cars; new energy vehicles</t>
        </is>
      </c>
      <c r="G56" s="439" t="inlineStr">
        <is>
          <t>新能源汽车车辆购置税减免政策</t>
        </is>
      </c>
      <c r="H56" s="439" t="inlineStr">
        <is>
          <t>New energy vehicle purchase tax exemption and reduction policy</t>
        </is>
      </c>
      <c r="I56" s="439" t="inlineStr">
        <is>
          <t>N/A</t>
        </is>
      </c>
      <c r="J56" s="439" t="inlineStr">
        <is>
          <t>China exempts or reduces vehicle purchase tax for eligible new energy vehicles. The original 2014 policy exempted eligible NEVs from vehicle purchase tax from 1 September 2014 to 31 December 2017. The 2023 extension and optimization continues support through 2027: NEVs purchased from 1 January 2024 to 31 December 2025 are exempt from vehicle purchase tax, with a maximum exemption of CNY 30,000 per new energy passenger vehicle; NEVs purchased from 1 January 2026 to 31 December 2027 receive a 50% vehicle purchase tax reduction, with a maximum reduction of CNY 15,000 per new energy passenger vehicle.</t>
        </is>
      </c>
      <c r="K56" s="439" t="inlineStr">
        <is>
          <t>Industrial development; Green consumption; Green economy</t>
        </is>
      </c>
      <c r="L56" s="439" t="inlineStr">
        <is>
          <t>Direct</t>
        </is>
      </c>
      <c r="M56" s="439" t="inlineStr">
        <is>
          <t>demand-side</t>
        </is>
      </c>
      <c r="N56" s="439" t="inlineStr">
        <is>
          <t>CHN</t>
        </is>
      </c>
      <c r="O56" s="439" t="inlineStr">
        <is>
          <t>national</t>
        </is>
      </c>
      <c r="P56" s="439" t="inlineStr">
        <is>
          <t>N/A</t>
        </is>
      </c>
      <c r="Q56" s="439" t="inlineStr">
        <is>
          <t>01/08/2014</t>
        </is>
      </c>
      <c r="R56" s="439" t="inlineStr">
        <is>
          <t>01/09/2014</t>
        </is>
      </c>
      <c r="S56" s="439" t="inlineStr">
        <is>
          <t>31/12/2027</t>
        </is>
      </c>
      <c r="T56" s="439" t="inlineStr">
        <is>
          <t>19/06/2023</t>
        </is>
      </c>
      <c r="U56" s="439" t="inlineStr">
        <is>
          <t>The 2023 announcement extends and optimizes the policy through 31 December 2027. It provides full vehicle purchase tax exemption for eligible NEVs purchased in 2024-2025, capped at CNY 30,000 per new energy passenger vehicle, and a 50% reduction for eligible NEVs purchased in 2026-2027, capped at CNY 15,000 per new energy passenger vehicle.</t>
        </is>
      </c>
      <c r="V56" s="439">
        <f>IF(R56="","In force",IF(R56="N/A","In force",IF(TODAY()&lt;DATE(VALUE(RIGHT(R56,4)),VALUE(MID(R56,4,2)),VALUE(LEFT(R56,2))),"Scheduled",IF(S56="","In force",IF(S56="N/A","In force",IF(TODAY()&lt;DATE(VALUE(RIGHT(S56,4)),VALUE(MID(S56,4,2)),VALUE(LEFT(S56,2))),"In force","Ended"))))))</f>
        <v/>
      </c>
      <c r="W56" s="439" t="inlineStr">
        <is>
          <t>Ministry of Finance; State Taxation Administration; Ministry of Industry and Information Technology</t>
        </is>
      </c>
      <c r="X56" s="439" t="inlineStr">
        <is>
          <t>Road transport vehicles; Cars</t>
        </is>
      </c>
      <c r="Y56" s="439" t="inlineStr">
        <is>
          <t>New</t>
        </is>
      </c>
      <c r="Z56" s="439" t="inlineStr">
        <is>
          <t>Eligible new energy vehicles, including battery electric vehicles, plug-in hybrid vehicles including range-extended vehicles, and fuel-cell vehicles that are listed in the catalogue of NEV models eligible for vehicle purchase tax exemption or reduction.</t>
        </is>
      </c>
      <c r="AA56" s="439" t="inlineStr">
        <is>
          <t>N/A</t>
        </is>
      </c>
      <c r="AB56" s="439" t="inlineStr">
        <is>
          <t>For 2024-2025, exemption applies to eligible NEVs purchased during 01/01/2024-31/12/2025, capped at CNY 30,000 per new energy passenger vehicle. For 2026-2027, a 50% reduction applies to eligible NEVs purchased during 01/01/2026-31/12/2027, capped at CNY 15,000 per new energy passenger vehicle.</t>
        </is>
      </c>
      <c r="AC56" s="439" t="inlineStr">
        <is>
          <t>Individuals; Firms</t>
        </is>
      </c>
      <c r="AD56" s="439" t="inlineStr">
        <is>
          <t>Purchasers of eligible new energy vehicles; vehicle sellers and manufacturers support catalogue and tax documentation.</t>
        </is>
      </c>
      <c r="AE56" s="439" t="inlineStr">
        <is>
          <t>Purchase, lease or retrofit</t>
        </is>
      </c>
      <c r="AF56" s="439" t="inlineStr">
        <is>
          <t>Purchase of eligible new energy vehicles and declaration of vehicle purchase tax exemption or reduction.</t>
        </is>
      </c>
      <c r="AG56" s="439" t="inlineStr">
        <is>
          <t>100; 50</t>
        </is>
      </c>
      <c r="AH56" s="439" t="inlineStr">
        <is>
          <t>% vehicle purchase tax exemption/reduction</t>
        </is>
      </c>
      <c r="AI56" s="439" t="inlineStr">
        <is>
          <t>For eligible NEVs purchased in 2024-2025, vehicle purchase tax is exempted at 100%, capped at CNY 30,000 per new energy passenger vehicle. For eligible NEVs purchased in 2026-2027, vehicle purchase tax is reduced by 50%, capped at CNY 15,000 per new energy passenger vehicle. Source: 2023 MOF/STA/MIIT announcement.</t>
        </is>
      </c>
      <c r="AJ56" s="439" t="inlineStr">
        <is>
          <t>Vehicles must be eligible new energy vehicles included in the official catalogue for vehicle purchase tax exemption or reduction. The purchase date is determined according to the valid vehicle sale invoice or other valid document.</t>
        </is>
      </c>
      <c r="AK56" s="439" t="inlineStr">
        <is>
          <t>Tax relief amount equals otherwise payable vehicle purchase tax multiplied by the applicable relief rate, subject to the per-vehicle cap for new energy passenger vehicles.</t>
        </is>
      </c>
      <c r="AL56" s="439" t="inlineStr">
        <is>
          <t>2024-2025: relief amount is capped at CNY 30,000 per new energy passenger vehicle. 2026-2027: relief amount is capped at CNY 15,000 per new energy passenger vehicle.</t>
        </is>
      </c>
      <c r="AM56" s="439" t="inlineStr">
        <is>
          <t>N/A</t>
        </is>
      </c>
      <c r="AN56" s="439" t="inlineStr">
        <is>
          <t>N/A</t>
        </is>
      </c>
      <c r="AO56" s="439" t="inlineStr">
        <is>
          <t>N/A</t>
        </is>
      </c>
      <c r="AP56" s="439" t="inlineStr">
        <is>
          <t>N/A</t>
        </is>
      </c>
      <c r="AQ56" s="439" t="inlineStr">
        <is>
          <t>N/A</t>
        </is>
      </c>
      <c r="AR56" s="439" t="inlineStr">
        <is>
          <t>N/A</t>
        </is>
      </c>
      <c r="AS56" s="439" t="inlineStr">
        <is>
          <t>N/A</t>
        </is>
      </c>
      <c r="AT56" s="439" t="inlineStr">
        <is>
          <t>N/A</t>
        </is>
      </c>
      <c r="AU56" s="439" t="inlineStr">
        <is>
          <t>N/A</t>
        </is>
      </c>
      <c r="AV56" s="439" t="inlineStr">
        <is>
          <t>N/A</t>
        </is>
      </c>
      <c r="AW56" s="439" t="inlineStr">
        <is>
          <t>N/A</t>
        </is>
      </c>
      <c r="AX56" s="439" t="inlineStr">
        <is>
          <t>N/A</t>
        </is>
      </c>
      <c r="AY56" s="439" t="inlineStr">
        <is>
          <t>N/A</t>
        </is>
      </c>
      <c r="AZ56" s="439" t="inlineStr">
        <is>
          <t>N/A</t>
        </is>
      </c>
      <c r="BA56" s="439" t="inlineStr">
        <is>
          <t>N/A</t>
        </is>
      </c>
      <c r="BB56" s="439" t="inlineStr">
        <is>
          <t>N/A</t>
        </is>
      </c>
      <c r="BC56" s="439" t="inlineStr">
        <is>
          <t>N/A</t>
        </is>
      </c>
      <c r="BD56" s="439" t="inlineStr">
        <is>
          <t>N/A</t>
        </is>
      </c>
      <c r="BE56" s="439" t="inlineStr">
        <is>
          <t>N/A</t>
        </is>
      </c>
      <c r="BF56" s="439" t="inlineStr">
        <is>
          <t>N/A</t>
        </is>
      </c>
      <c r="BG56" s="439" t="inlineStr">
        <is>
          <t>N/A</t>
        </is>
      </c>
      <c r="BH56" s="439" t="inlineStr">
        <is>
          <t>C29; G45</t>
        </is>
      </c>
      <c r="BI56" s="439" t="inlineStr">
        <is>
          <t>CO2</t>
        </is>
      </c>
      <c r="BJ56" s="439" t="inlineStr">
        <is>
          <t>Positive</t>
        </is>
      </c>
      <c r="BK56" s="439" t="inlineStr">
        <is>
          <t>Pollution control; Energy security; Industrial development</t>
        </is>
      </c>
      <c r="BL56" s="439" t="inlineStr">
        <is>
          <t>Announcement of the Ministry of Finance, the State Taxation Administration and the Ministry of Industry and Information Technology on Extending and Optimising the New Energy Vehicle Purchase Tax Exemption and Reduction Policy</t>
        </is>
      </c>
      <c r="BM56" s="439" t="inlineStr">
        <is>
          <t>https://szs.mof.gov.cn/zhengcefabu/202306/t20230620_3891500.htm</t>
        </is>
      </c>
      <c r="BN56" s="439" t="inlineStr">
        <is>
          <t>https://policy.mofcom.gov.cn/claw/clawContent.shtml?id=48973</t>
        </is>
      </c>
    </row>
    <row r="57">
      <c r="A57" s="439" t="inlineStr">
        <is>
          <t>CHNADPCPMI01S000</t>
        </is>
      </c>
      <c r="B57" s="439" t="inlineStr">
        <is>
          <t>Instrument</t>
        </is>
      </c>
      <c r="C57" s="439" t="inlineStr">
        <is>
          <t>Administered price</t>
        </is>
      </c>
      <c r="D57" s="439" t="inlineStr">
        <is>
          <t>Capacity pricing mechanism</t>
        </is>
      </c>
      <c r="E57" s="439" t="inlineStr">
        <is>
          <t>Energy</t>
        </is>
      </c>
      <c r="F57" s="439" t="inlineStr">
        <is>
          <t>Electricity</t>
        </is>
      </c>
      <c r="G57" s="439" t="inlineStr">
        <is>
          <t>发电侧容量电价机制</t>
        </is>
      </c>
      <c r="H57" s="439" t="inlineStr">
        <is>
          <t>Generation-side capacity pricing mechanism</t>
        </is>
      </c>
      <c r="I57" s="439" t="inlineStr">
        <is>
          <t>N/A</t>
        </is>
      </c>
      <c r="J57" s="439" t="inlineStr">
        <is>
          <t>China’s generation-side capacity pricing reform converts the existing single-part electricity tariff (energy-only) into a two-part tariff (energy price plus capacity price), remunerating generation units and storage facilities for available capacity and recovering part of their fixed costs. The energy price is formed through the electricity market, while the capacity price is set uniformly at the national level or determined at the provincial level. Four technology types are currently covered: coal-fired generation (Fa Gai Jia Ge [2023] No. 1501, national uniform fixed-cost standard of CNY 330/kW/year), natural gas-fired generation (Fa Gai Jia Ge [2026] No. 114, provincial discretion), new-type energy storage (Fa Gai Jia Ge [2026] No. 114, capacity compensation anchored to coal benchmark and converted by discharge duration), and pumped hydro storage (Fa Gai Jia Ge [2026] No. 114, cost-of-service model differentiated by project vintage). Capacity charges are included in system operation costs and allocated to commercial and industrial users in proportion to electricity consumption. Fa Gai Jia Ge [2026] No. 114 requires the orderly establishment of a technology-neutral reliable capacity compensation mechanism after continuous operation of the electricity spot market, with uniform compensation based on peak-load contribution capability. By end-2025, coal-fired units nationwide had cumulatively received over CNY 180 billion in capacity payments (source: https://mp.weixin.qq.com/s/GQ0PDu_aZ2fukJZEeWXH0Q).</t>
        </is>
      </c>
      <c r="K57" s="439" t="inlineStr">
        <is>
          <t>Energy security; Renewable energy development</t>
        </is>
      </c>
      <c r="L57" s="439" t="inlineStr">
        <is>
          <t>Indirect</t>
        </is>
      </c>
      <c r="M57" s="439" t="inlineStr">
        <is>
          <t>Supply-side</t>
        </is>
      </c>
      <c r="N57" s="439" t="inlineStr">
        <is>
          <t>CHN</t>
        </is>
      </c>
      <c r="O57" s="439" t="inlineStr">
        <is>
          <t>national</t>
        </is>
      </c>
      <c r="P57" s="439" t="inlineStr">
        <is>
          <t>N/A</t>
        </is>
      </c>
      <c r="Q57" s="439" t="inlineStr">
        <is>
          <t>08/11/2023</t>
        </is>
      </c>
      <c r="R57" s="439" t="inlineStr">
        <is>
          <t>01/01/2024</t>
        </is>
      </c>
      <c r="S57" s="439" t="inlineStr">
        <is>
          <t>N/A</t>
        </is>
      </c>
      <c r="T57" s="439" t="inlineStr">
        <is>
          <t>27/01/2026</t>
        </is>
      </c>
      <c r="U57" s="439" t="inlineStr">
        <is>
          <t>The NDRC and NEA issued the Notice on Improving the Generation-Side Capacity Pricing Mechanism (Fa Gai Jia Ge [2026] No. 114), raising the coal-fired capacity pricing fixed-cost recovery ratio to no less than 50%, bringing natural gas-fired generation, new-type energy storage and pumped hydro storage into the capacity compensation scope for the first time, and requiring the orderly establishment of a technology-neutral reliable capacity compensation mechanism (uniform compensation based on peak-load contribution capability) after continuous operation of the electricity spot market.</t>
        </is>
      </c>
      <c r="V57" s="439">
        <f>IF(R57="","In force",IF(R57="N/A","In force",IF(TODAY()&lt;DATE(VALUE(RIGHT(R57,4)),VALUE(MID(R57,4,2)),VALUE(LEFT(R57,2))),"Scheduled",IF(S57="","In force",IF(S57="N/A","In force",IF(TODAY()&lt;DATE(VALUE(RIGHT(S57,4)),VALUE(MID(S57,4,2)),VALUE(LEFT(S57,2))),"In force","Ended"))))))</f>
        <v/>
      </c>
      <c r="W57" s="439" t="inlineStr">
        <is>
          <t>National Development and Reform Commission; National Energy Administration</t>
        </is>
      </c>
      <c r="X57" s="439" t="inlineStr">
        <is>
          <t>Generation units; Storage facilities</t>
        </is>
      </c>
      <c r="Y57" s="439" t="inlineStr">
        <is>
          <t>New; Existing</t>
        </is>
      </c>
      <c r="Z57" s="439" t="inlineStr">
        <is>
          <t>Coal-fired: compliant, grid-connected, in-operation public coal-fired units. Excludes captive coal-fired power plants, units not conforming to national planning, and units not meeting energy consumption/environmental/flexible-operation requirements. Natural gas-fired: compliant, grid-connected, in-operation public gas-fired units. New-type energy storage: independent storage stations. Pumped hydro: compliant, in-operation pumped hydro storage stations.</t>
        </is>
      </c>
      <c r="AA57" s="439" t="inlineStr">
        <is>
          <t>N/A</t>
        </is>
      </c>
      <c r="AB57" s="439" t="inlineStr">
        <is>
          <t>N/A</t>
        </is>
      </c>
      <c r="AC57" s="439" t="inlineStr">
        <is>
          <t>Firms</t>
        </is>
      </c>
      <c r="AD57" s="439" t="inlineStr">
        <is>
          <t>Power generation enterprises or storage operators owning compliant, grid-connected generation units or storage facilities</t>
        </is>
      </c>
      <c r="AE57" s="439" t="inlineStr">
        <is>
          <t>Electricity generation; Energy storage</t>
        </is>
      </c>
      <c r="AF57" s="439" t="inlineStr">
        <is>
          <t>Generation units provide available capacity; storage facilities provide capacity support based on available capacity and discharge duration.</t>
        </is>
      </c>
      <c r="AG57" s="439" t="inlineStr">
        <is>
          <t>See subschemes</t>
        </is>
      </c>
      <c r="AH57" s="439" t="inlineStr">
        <is>
          <t>See subschemes</t>
        </is>
      </c>
      <c r="AI57" s="439" t="inlineStr">
        <is>
          <t>Capacity tariff or compensation standards differ by technology type; see individual subschemes. Capacity charges are allocated to commercial and industrial users in proportion to electricity consumption.</t>
        </is>
      </c>
      <c r="AJ57" s="439" t="inlineStr">
        <is>
          <t>Power generation enterprises and energy storage operators must provide available capacity according to dispatch instructions; the capacity tariff standards and assessment and settlement rules for each technology type are detailed in the subschemes. Capacity charges are recovered from all industrial and commercial users through system operation charges based on electricity consumption.</t>
        </is>
      </c>
      <c r="AK57" s="439" t="inlineStr">
        <is>
          <t>Grid companies calculate monthly capacity charges based on units’ declared maximum output and actual dispatch assessment results.</t>
        </is>
      </c>
      <c r="AL57" s="439" t="inlineStr">
        <is>
          <t>Monthly capacity charge = capacity price × unit’s declared maximum output ÷ 12, adjusted and settled monthly according to assessment. Assessment rules differ by technology type as specified in each subscheme.</t>
        </is>
      </c>
      <c r="AM57" s="439" t="inlineStr">
        <is>
          <t>N/A</t>
        </is>
      </c>
      <c r="AN57" s="439" t="inlineStr">
        <is>
          <t>N/A</t>
        </is>
      </c>
      <c r="AO57" s="439" t="inlineStr">
        <is>
          <t>N/A</t>
        </is>
      </c>
      <c r="AP57" s="439" t="inlineStr">
        <is>
          <t>N/A</t>
        </is>
      </c>
      <c r="AQ57" s="439" t="inlineStr">
        <is>
          <t>N/A</t>
        </is>
      </c>
      <c r="AR57" s="439" t="inlineStr">
        <is>
          <t>N/A</t>
        </is>
      </c>
      <c r="AS57" s="439" t="inlineStr">
        <is>
          <t>N/A</t>
        </is>
      </c>
      <c r="AT57" s="439" t="inlineStr">
        <is>
          <t>N/A</t>
        </is>
      </c>
      <c r="AU57" s="439" t="inlineStr">
        <is>
          <t>N/A</t>
        </is>
      </c>
      <c r="AV57" s="439" t="inlineStr">
        <is>
          <t>N/A</t>
        </is>
      </c>
      <c r="AW57" s="439" t="inlineStr">
        <is>
          <t>N/A</t>
        </is>
      </c>
      <c r="AX57" s="439" t="inlineStr">
        <is>
          <t>N/A</t>
        </is>
      </c>
      <c r="AY57" s="439" t="inlineStr">
        <is>
          <t>N/A</t>
        </is>
      </c>
      <c r="AZ57" s="439" t="inlineStr">
        <is>
          <t>N/A</t>
        </is>
      </c>
      <c r="BA57" s="439" t="inlineStr">
        <is>
          <t>N/A</t>
        </is>
      </c>
      <c r="BB57" s="439" t="inlineStr">
        <is>
          <t>N/A</t>
        </is>
      </c>
      <c r="BC57" s="439" t="inlineStr">
        <is>
          <t>N/A</t>
        </is>
      </c>
      <c r="BD57" s="439" t="inlineStr">
        <is>
          <t>N/A</t>
        </is>
      </c>
      <c r="BE57" s="439" t="inlineStr">
        <is>
          <t>N/A</t>
        </is>
      </c>
      <c r="BF57" s="439" t="inlineStr">
        <is>
          <t>N/A</t>
        </is>
      </c>
      <c r="BG57" s="439" t="inlineStr">
        <is>
          <t>N/A</t>
        </is>
      </c>
      <c r="BH57" s="439" t="inlineStr">
        <is>
          <t>D35</t>
        </is>
      </c>
      <c r="BI57" s="439" t="inlineStr">
        <is>
          <t>CO2</t>
        </is>
      </c>
      <c r="BJ57" s="439" t="inlineStr">
        <is>
          <t>Positive</t>
        </is>
      </c>
      <c r="BK57" s="439" t="inlineStr">
        <is>
          <t>Pollution control</t>
        </is>
      </c>
      <c r="BL57" s="439" t="inlineStr">
        <is>
          <t>NDRC and NEA Notice on Establishing a Coal-Fired Capacity Pricing Mechanism (Fa Gai Jia Ge [2023] No. 1501); NDRC and NEA Notice on Improving the Generation-Side Capacity Pricing Mechanism (Fa Gai Jia Ge [2026] No. 114)</t>
        </is>
      </c>
      <c r="BM57" s="439" t="inlineStr">
        <is>
          <t>https://www.gov.cn/zhengce/zhengceku/202311/content_6914744.htm</t>
        </is>
      </c>
      <c r="BN57" s="439" t="inlineStr">
        <is>
          <t>https://www.ndrc.gov.cn/xxgk/zcfb/tz/202311/t20231110_1361897.html; https://www.gov.cn/zhengce/zhengceku/202601/content_7056676.htm</t>
        </is>
      </c>
    </row>
    <row r="58">
      <c r="A58" s="205" t="inlineStr">
        <is>
          <t>CHNADPCPMI01S001</t>
        </is>
      </c>
      <c r="B58" s="205" t="inlineStr">
        <is>
          <t>Subscheme</t>
        </is>
      </c>
      <c r="C58" s="205" t="inlineStr">
        <is>
          <t>Administered price</t>
        </is>
      </c>
      <c r="D58" s="205" t="inlineStr">
        <is>
          <t>Capacity pricing mechanism</t>
        </is>
      </c>
      <c r="E58" s="205" t="inlineStr">
        <is>
          <t>Energy</t>
        </is>
      </c>
      <c r="F58" s="205" t="inlineStr">
        <is>
          <t>Coal-fired power</t>
        </is>
      </c>
      <c r="G58" s="205" t="inlineStr">
        <is>
          <t>煤电容量电价</t>
        </is>
      </c>
      <c r="H58" s="205" t="inlineStr">
        <is>
          <t>Coal-fired capacity pricing</t>
        </is>
      </c>
      <c r="I58" s="205" t="inlineStr">
        <is>
          <t>N/A</t>
        </is>
      </c>
      <c r="J58" s="205" t="inlineStr">
        <is>
          <t>Converts the existing coal-fired single-part tariff (energy-only) into a two-part tariff (energy price plus capacity price). The energy price is formed through market-based means and flexibly reflects electricity market supply-demand conditions and fuel cost changes. The capacity price is set uniformly at the national level, reflecting the support and balancing value of coal-fired generation to the power system and recovering part of fixed costs. The national uniform fixed-cost standard is CNY 330/kW/year. For 2024-2025, most provinces recover at 30% (equivalent to CNY 100/kW/year); seven provinces (autonomous regions/municipalities)—Henan, Hunan, Chongqing, Sichuan, Yunnan, Qinghai and Guangxi—recover at 50% (equivalent to CNY 165/kW/year). From 2026, the recovery ratio is raised to no less than 50%. Capacity charges are allocated to commercial and industrial users in proportion to electricity consumption. By end-2025, coal-fired units nationwide had cumulatively received over CNY 180 billion in capacity payments (source: https://mp.weixin.qq.com/s/GQ0PDu_aZ2fukJZEeWXH0Q).</t>
        </is>
      </c>
      <c r="K58" s="205" t="inlineStr">
        <is>
          <t>Energy security</t>
        </is>
      </c>
      <c r="L58" s="205" t="inlineStr">
        <is>
          <t>Indirect</t>
        </is>
      </c>
      <c r="M58" s="205" t="inlineStr">
        <is>
          <t>Supply-side</t>
        </is>
      </c>
      <c r="N58" s="205" t="inlineStr">
        <is>
          <t>CHN</t>
        </is>
      </c>
      <c r="O58" s="205" t="inlineStr">
        <is>
          <t>national</t>
        </is>
      </c>
      <c r="P58" s="205" t="inlineStr">
        <is>
          <t>N/A</t>
        </is>
      </c>
      <c r="Q58" s="205" t="inlineStr">
        <is>
          <t>08/11/2023</t>
        </is>
      </c>
      <c r="R58" s="205" t="inlineStr">
        <is>
          <t>01/01/2024</t>
        </is>
      </c>
      <c r="S58" s="205" t="inlineStr">
        <is>
          <t>N/A</t>
        </is>
      </c>
      <c r="T58" s="205" t="inlineStr">
        <is>
          <t>27/01/2026</t>
        </is>
      </c>
      <c r="U58" s="205" t="inlineStr">
        <is>
          <t>Fa Gai Jia Ge [2026] No. 114 raised the coal-fired capacity pricing fixed-cost recovery ratio from 30% for most provinces and 50% for seven faster-transition provinces to a uniform no less than 50% (no less than CNY 165/kW/year).</t>
        </is>
      </c>
      <c r="V58" s="205">
        <f>IF(R58="","In force",IF(R58="N/A","In force",IF(TODAY()&lt;DATE(VALUE(RIGHT(R58,4)),VALUE(MID(R58,4,2)),VALUE(LEFT(R58,2))),"Scheduled",IF(S58="","In force",IF(S58="N/A","In force",IF(TODAY()&lt;DATE(VALUE(RIGHT(S58,4)),VALUE(MID(S58,4,2)),VALUE(LEFT(S58,2))),"In force","Ended"))))))</f>
        <v/>
      </c>
      <c r="W58" s="205" t="inlineStr">
        <is>
          <t>National Development and Reform Commission; National Energy Administration</t>
        </is>
      </c>
      <c r="X58" s="205" t="inlineStr">
        <is>
          <t>Coal-fired generation units</t>
        </is>
      </c>
      <c r="Y58" s="205" t="inlineStr">
        <is>
          <t>New; Existing</t>
        </is>
      </c>
      <c r="Z58" s="205" t="inlineStr">
        <is>
          <t>Compliant, grid-connected, in-operation public coal-fired units. Excludes captive coal-fired power plants, units not conforming to national planning, and units not meeting energy consumption/environmental/flexible-operation requirements. Newly built coal-fired units become subject to the capacity tariff from the month following commissioning.</t>
        </is>
      </c>
      <c r="AA58" s="205" t="inlineStr">
        <is>
          <t>N/A</t>
        </is>
      </c>
      <c r="AB58" s="205" t="inlineStr">
        <is>
          <t>N/A</t>
        </is>
      </c>
      <c r="AC58" s="205" t="inlineStr">
        <is>
          <t>Firms</t>
        </is>
      </c>
      <c r="AD58" s="205" t="inlineStr">
        <is>
          <t>Power generation enterprises owning compliant, grid-connected, in-operation public coal-fired units</t>
        </is>
      </c>
      <c r="AE58" s="205" t="inlineStr">
        <is>
          <t>Electricity generation</t>
        </is>
      </c>
      <c r="AF58" s="205" t="inlineStr">
        <is>
          <t>Coal-fired units provide available capacity and deliver maximum output per dispatch instructions</t>
        </is>
      </c>
      <c r="AG58" s="205" t="inlineStr">
        <is>
          <t>330; 100; 165</t>
        </is>
      </c>
      <c r="AH58" s="205" t="inlineStr">
        <is>
          <t>CNY/kW/year</t>
        </is>
      </c>
      <c r="AI58" s="205" t="inlineStr">
        <is>
          <t>National uniform fixed-cost standard: CNY 330/kW/year. 2024-2025 recovery ratio: most provinces 30% (CNY 100/kW/year), seven faster-transition provinces 50% (CNY 165/kW/year). From 2026, recovery ratio no less than 50% (no less than CNY 165/kW/year).</t>
        </is>
      </c>
      <c r="AJ58" s="205" t="inlineStr">
        <is>
          <t>Coal-fired units declare maximum output monthly and capacity charges are settled monthly. Capacity charges are included in system operation costs and allocated to commercial and industrial users in proportion to electricity consumption. Within a month, failure to meet maximum output twice results in a 10% deduction, three times a 50% deduction, four or more times a 100% deduction. If the full deduction occurs in three cumulative months in a calendar year, the unit loses eligibility for capacity charges.</t>
        </is>
      </c>
      <c r="AK58" s="205" t="inlineStr">
        <is>
          <t>Grid companies calculate monthly capacity charges based on units’ declared maximum output and actual dispatch assessment results.</t>
        </is>
      </c>
      <c r="AL58" s="205" t="inlineStr">
        <is>
          <t>Capacity price = fixed-cost standard (CNY 330/kW/year) × recovery ratio (30% to no less than 50%). Monthly capacity charge = capacity price × unit’s declared maximum output ÷ 12, adjusted and settled monthly according to assessment. Within a month, maximum output not met twice deducts 10% of the month’s charge, three times deducts 50%, four or more times deducts 100%. Three cumulative months of full deduction in a calendar year results in loss of subsequent capacity charge eligibility.</t>
        </is>
      </c>
      <c r="AM58" s="205" t="inlineStr">
        <is>
          <t>N/A</t>
        </is>
      </c>
      <c r="AN58" s="205" t="inlineStr">
        <is>
          <t>N/A</t>
        </is>
      </c>
      <c r="AO58" s="205" t="inlineStr">
        <is>
          <t>N/A</t>
        </is>
      </c>
      <c r="AP58" s="205" t="inlineStr">
        <is>
          <t>N/A</t>
        </is>
      </c>
      <c r="AQ58" s="205" t="inlineStr">
        <is>
          <t>N/A</t>
        </is>
      </c>
      <c r="AR58" s="205" t="inlineStr">
        <is>
          <t>N/A</t>
        </is>
      </c>
      <c r="AS58" s="205" t="inlineStr">
        <is>
          <t>N/A</t>
        </is>
      </c>
      <c r="AT58" s="205" t="inlineStr">
        <is>
          <t>N/A</t>
        </is>
      </c>
      <c r="AU58" s="205" t="inlineStr">
        <is>
          <t>N/A</t>
        </is>
      </c>
      <c r="AV58" s="205" t="inlineStr">
        <is>
          <t>N/A</t>
        </is>
      </c>
      <c r="AW58" s="205" t="inlineStr">
        <is>
          <t>N/A</t>
        </is>
      </c>
      <c r="AX58" s="205" t="inlineStr">
        <is>
          <t>N/A</t>
        </is>
      </c>
      <c r="AY58" s="205" t="inlineStr">
        <is>
          <t>N/A</t>
        </is>
      </c>
      <c r="AZ58" s="205" t="inlineStr">
        <is>
          <t>N/A</t>
        </is>
      </c>
      <c r="BA58" s="205" t="inlineStr">
        <is>
          <t>N/A</t>
        </is>
      </c>
      <c r="BB58" s="205" t="inlineStr">
        <is>
          <t>N/A</t>
        </is>
      </c>
      <c r="BC58" s="205" t="inlineStr">
        <is>
          <t>N/A</t>
        </is>
      </c>
      <c r="BD58" s="205" t="inlineStr">
        <is>
          <t>N/A</t>
        </is>
      </c>
      <c r="BE58" s="205" t="inlineStr">
        <is>
          <t>N/A</t>
        </is>
      </c>
      <c r="BF58" s="205" t="inlineStr">
        <is>
          <t>N/A</t>
        </is>
      </c>
      <c r="BG58" s="205" t="inlineStr">
        <is>
          <t>N/A</t>
        </is>
      </c>
      <c r="BH58" s="205" t="inlineStr">
        <is>
          <t>D35</t>
        </is>
      </c>
      <c r="BI58" s="205" t="inlineStr">
        <is>
          <t>CO2</t>
        </is>
      </c>
      <c r="BJ58" s="205" t="inlineStr">
        <is>
          <t>unknown</t>
        </is>
      </c>
      <c r="BK58" s="205" t="inlineStr">
        <is>
          <t>Energy security; Renewable energy development</t>
        </is>
      </c>
      <c r="BL58" s="205" t="inlineStr">
        <is>
          <t>NDRC and NEA Notice on Establishing a Coal-Fired Capacity Pricing Mechanism (Fa Gai Jia Ge [2023] No. 1501)</t>
        </is>
      </c>
      <c r="BM58" s="205" t="inlineStr">
        <is>
          <t>https://www.gov.cn/zhengce/zhengceku/202311/content_6914744.htm</t>
        </is>
      </c>
      <c r="BN58" s="205" t="inlineStr">
        <is>
          <t>https://www.ndrc.gov.cn/xxgk/zcfb/tz/202311/t20231110_1361897.html</t>
        </is>
      </c>
    </row>
    <row r="59">
      <c r="A59" s="205" t="inlineStr">
        <is>
          <t>CHNADPCPMI01S002</t>
        </is>
      </c>
      <c r="B59" s="205" t="inlineStr">
        <is>
          <t>Subscheme</t>
        </is>
      </c>
      <c r="C59" s="205" t="inlineStr">
        <is>
          <t>Administered price</t>
        </is>
      </c>
      <c r="D59" s="205" t="inlineStr">
        <is>
          <t>Capacity pricing mechanism</t>
        </is>
      </c>
      <c r="E59" s="205" t="inlineStr">
        <is>
          <t>Energy</t>
        </is>
      </c>
      <c r="F59" s="205" t="inlineStr">
        <is>
          <t>Natural gas-fired power</t>
        </is>
      </c>
      <c r="G59" s="205" t="inlineStr">
        <is>
          <t>天然气发电容量电价</t>
        </is>
      </c>
      <c r="H59" s="205" t="inlineStr">
        <is>
          <t>Natural gas-fired capacity pricing</t>
        </is>
      </c>
      <c r="I59" s="205" t="inlineStr">
        <is>
          <t>N/A</t>
        </is>
      </c>
      <c r="J59" s="205" t="inlineStr">
        <is>
          <t>Natural gas-fired generation units are brought into the generation-side capacity pricing mechanism, with capacity charges paid for their available capacity. The capacity price for natural gas-fired generation is determined autonomously by provincial pricing authorities in consultation with provincial energy authorities, based on local electricity supply-demand conditions, natural gas generation costs and system regulation needs. Capacity charges are included in system operation costs and allocated to commercial and industrial users in proportion to electricity consumption.</t>
        </is>
      </c>
      <c r="K59" s="205" t="inlineStr">
        <is>
          <t>Energy security</t>
        </is>
      </c>
      <c r="L59" s="205" t="inlineStr">
        <is>
          <t>Indirect</t>
        </is>
      </c>
      <c r="M59" s="205" t="inlineStr">
        <is>
          <t>Supply-side</t>
        </is>
      </c>
      <c r="N59" s="205" t="inlineStr">
        <is>
          <t>CHN</t>
        </is>
      </c>
      <c r="O59" s="205" t="inlineStr">
        <is>
          <t>national</t>
        </is>
      </c>
      <c r="P59" s="205" t="inlineStr">
        <is>
          <t>N/A</t>
        </is>
      </c>
      <c r="Q59" s="205" t="inlineStr">
        <is>
          <t>27/01/2026</t>
        </is>
      </c>
      <c r="R59" s="205" t="inlineStr">
        <is>
          <t>27/01/2026</t>
        </is>
      </c>
      <c r="S59" s="205" t="inlineStr">
        <is>
          <t>N/A</t>
        </is>
      </c>
      <c r="T59" s="205" t="inlineStr">
        <is>
          <t>N/A</t>
        </is>
      </c>
      <c r="U59" s="205" t="inlineStr">
        <is>
          <t>N/A</t>
        </is>
      </c>
      <c r="V59" s="205">
        <f>IF(R59="","In force",IF(R59="N/A","In force",IF(TODAY()&lt;DATE(VALUE(RIGHT(R59,4)),VALUE(MID(R59,4,2)),VALUE(LEFT(R59,2))),"Scheduled",IF(S59="","In force",IF(S59="N/A","In force",IF(TODAY()&lt;DATE(VALUE(RIGHT(S59,4)),VALUE(MID(S59,4,2)),VALUE(LEFT(S59,2))),"In force","Ended"))))))</f>
        <v/>
      </c>
      <c r="W59" s="205" t="inlineStr">
        <is>
          <t>National Development and Reform Commission; National Energy Administration</t>
        </is>
      </c>
      <c r="X59" s="205" t="inlineStr">
        <is>
          <t>Natural gas-fired generation units</t>
        </is>
      </c>
      <c r="Y59" s="205" t="inlineStr">
        <is>
          <t>New; Existing</t>
        </is>
      </c>
      <c r="Z59" s="205" t="inlineStr">
        <is>
          <t>Compliant, grid-connected, in-operation public natural gas-fired generation units</t>
        </is>
      </c>
      <c r="AA59" s="205" t="inlineStr">
        <is>
          <t>N/A</t>
        </is>
      </c>
      <c r="AB59" s="205" t="inlineStr">
        <is>
          <t>N/A</t>
        </is>
      </c>
      <c r="AC59" s="205" t="inlineStr">
        <is>
          <t>Firms</t>
        </is>
      </c>
      <c r="AD59" s="205" t="inlineStr">
        <is>
          <t>Power generation enterprises owning compliant, grid-connected natural gas-fired generation units</t>
        </is>
      </c>
      <c r="AE59" s="205" t="inlineStr">
        <is>
          <t>Electricity generation</t>
        </is>
      </c>
      <c r="AF59" s="205" t="inlineStr">
        <is>
          <t>Natural gas-fired units provide available capacity and deliver peaking and regulation services per dispatch instructions</t>
        </is>
      </c>
      <c r="AG59" s="205" t="inlineStr">
        <is>
          <t>N/A</t>
        </is>
      </c>
      <c r="AH59" s="205" t="inlineStr">
        <is>
          <t>N/A</t>
        </is>
      </c>
      <c r="AI59" s="205" t="inlineStr">
        <is>
          <t>Determined autonomously by provincial pricing authorities in consultation with energy authorities; no uniform national standard has been set.</t>
        </is>
      </c>
      <c r="AJ59" s="205" t="inlineStr">
        <is>
          <t>Natural gas-fired units must provide available capacity per dispatch instructions; specific assessment and settlement rules are determined at the provincial level.</t>
        </is>
      </c>
      <c r="AK59" s="205" t="inlineStr">
        <is>
          <t>N/A</t>
        </is>
      </c>
      <c r="AL59" s="205" t="inlineStr">
        <is>
          <t>N/A (determined at provincial level; no unified formula has been disclosed)</t>
        </is>
      </c>
      <c r="AM59" s="205" t="inlineStr">
        <is>
          <t>N/A</t>
        </is>
      </c>
      <c r="AN59" s="205" t="inlineStr">
        <is>
          <t>N/A</t>
        </is>
      </c>
      <c r="AO59" s="205" t="inlineStr">
        <is>
          <t>N/A</t>
        </is>
      </c>
      <c r="AP59" s="205" t="inlineStr">
        <is>
          <t>N/A</t>
        </is>
      </c>
      <c r="AQ59" s="205" t="inlineStr">
        <is>
          <t>N/A</t>
        </is>
      </c>
      <c r="AR59" s="205" t="inlineStr">
        <is>
          <t>N/A</t>
        </is>
      </c>
      <c r="AS59" s="205" t="inlineStr">
        <is>
          <t>N/A</t>
        </is>
      </c>
      <c r="AT59" s="205" t="inlineStr">
        <is>
          <t>N/A</t>
        </is>
      </c>
      <c r="AU59" s="205" t="inlineStr">
        <is>
          <t>N/A</t>
        </is>
      </c>
      <c r="AV59" s="205" t="inlineStr">
        <is>
          <t>N/A</t>
        </is>
      </c>
      <c r="AW59" s="205" t="inlineStr">
        <is>
          <t>N/A</t>
        </is>
      </c>
      <c r="AX59" s="205" t="inlineStr">
        <is>
          <t>N/A</t>
        </is>
      </c>
      <c r="AY59" s="205" t="inlineStr">
        <is>
          <t>N/A</t>
        </is>
      </c>
      <c r="AZ59" s="205" t="inlineStr">
        <is>
          <t>N/A</t>
        </is>
      </c>
      <c r="BA59" s="205" t="inlineStr">
        <is>
          <t>N/A</t>
        </is>
      </c>
      <c r="BB59" s="205" t="inlineStr">
        <is>
          <t>N/A</t>
        </is>
      </c>
      <c r="BC59" s="205" t="inlineStr">
        <is>
          <t>N/A</t>
        </is>
      </c>
      <c r="BD59" s="205" t="inlineStr">
        <is>
          <t>N/A</t>
        </is>
      </c>
      <c r="BE59" s="205" t="inlineStr">
        <is>
          <t>N/A</t>
        </is>
      </c>
      <c r="BF59" s="205" t="inlineStr">
        <is>
          <t>N/A</t>
        </is>
      </c>
      <c r="BG59" s="205" t="inlineStr">
        <is>
          <t>N/A</t>
        </is>
      </c>
      <c r="BH59" s="205" t="inlineStr">
        <is>
          <t>D35</t>
        </is>
      </c>
      <c r="BI59" s="205" t="inlineStr">
        <is>
          <t>CO2</t>
        </is>
      </c>
      <c r="BJ59" s="205" t="inlineStr">
        <is>
          <t>unknown</t>
        </is>
      </c>
      <c r="BK59" s="205" t="inlineStr">
        <is>
          <t>Energy security; Renewable energy development</t>
        </is>
      </c>
      <c r="BL59" s="205" t="inlineStr">
        <is>
          <t>NDRC and NEA Notice on Improving the Generation-Side Capacity Pricing Mechanism (Fa Gai Jia Ge [2026] No. 114)</t>
        </is>
      </c>
      <c r="BM59" s="205" t="inlineStr">
        <is>
          <t>https://www.gov.cn/zhengce/zhengceku/202601/content_7056676.htm</t>
        </is>
      </c>
      <c r="BN59" s="205" t="inlineStr">
        <is>
          <t>https://zfxxgk.ndrc.gov.cn/wap/iteminfo.jsp?id=20602</t>
        </is>
      </c>
    </row>
    <row r="60">
      <c r="A60" s="205" t="inlineStr">
        <is>
          <t>CHNADPCPMI01S003</t>
        </is>
      </c>
      <c r="B60" s="205" t="inlineStr">
        <is>
          <t>Subscheme</t>
        </is>
      </c>
      <c r="C60" s="205" t="inlineStr">
        <is>
          <t>Administered price</t>
        </is>
      </c>
      <c r="D60" s="205" t="inlineStr">
        <is>
          <t>Capacity pricing mechanism</t>
        </is>
      </c>
      <c r="E60" s="205" t="inlineStr">
        <is>
          <t>Energy</t>
        </is>
      </c>
      <c r="F60" s="205" t="inlineStr">
        <is>
          <t>New-type energy storage</t>
        </is>
      </c>
      <c r="G60" s="205" t="inlineStr">
        <is>
          <t>新型储能容量补偿</t>
        </is>
      </c>
      <c r="H60" s="205" t="inlineStr">
        <is>
          <t>New-type energy storage capacity compensation</t>
        </is>
      </c>
      <c r="I60" s="205" t="inlineStr">
        <is>
          <t>N/A</t>
        </is>
      </c>
      <c r="J60" s="205" t="inlineStr">
        <is>
          <t>Independent energy storage stations are brought into the generation-side capacity pricing mechanism and receive capacity compensation based on available capacity and discharge duration. The capacity compensation standard is anchored to the local coal-fired capacity pricing benchmark and converted by storage discharge duration: compensation standard = coal-fired capacity price standard × conversion factor (related to discharge duration). Capacity compensation costs are included in system operation costs and allocated to commercial and industrial users in proportion to electricity consumption.</t>
        </is>
      </c>
      <c r="K60" s="205" t="inlineStr">
        <is>
          <t>Energy security; Renewable energy development</t>
        </is>
      </c>
      <c r="L60" s="205" t="inlineStr">
        <is>
          <t>Indirect</t>
        </is>
      </c>
      <c r="M60" s="205" t="inlineStr">
        <is>
          <t>Supply-side</t>
        </is>
      </c>
      <c r="N60" s="205" t="inlineStr">
        <is>
          <t>CHN</t>
        </is>
      </c>
      <c r="O60" s="205" t="inlineStr">
        <is>
          <t>national</t>
        </is>
      </c>
      <c r="P60" s="205" t="inlineStr">
        <is>
          <t>N/A</t>
        </is>
      </c>
      <c r="Q60" s="205" t="inlineStr">
        <is>
          <t>27/01/2026</t>
        </is>
      </c>
      <c r="R60" s="205" t="inlineStr">
        <is>
          <t>27/01/2026</t>
        </is>
      </c>
      <c r="S60" s="205" t="inlineStr">
        <is>
          <t>N/A</t>
        </is>
      </c>
      <c r="T60" s="205" t="inlineStr">
        <is>
          <t>N/A</t>
        </is>
      </c>
      <c r="U60" s="205" t="inlineStr">
        <is>
          <t>N/A</t>
        </is>
      </c>
      <c r="V60" s="205">
        <f>IF(R60="","In force",IF(R60="N/A","In force",IF(TODAY()&lt;DATE(VALUE(RIGHT(R60,4)),VALUE(MID(R60,4,2)),VALUE(LEFT(R60,2))),"Scheduled",IF(S60="","In force",IF(S60="N/A","In force",IF(TODAY()&lt;DATE(VALUE(RIGHT(S60,4)),VALUE(MID(S60,4,2)),VALUE(LEFT(S60,2))),"In force","Ended"))))))</f>
        <v/>
      </c>
      <c r="W60" s="205" t="inlineStr">
        <is>
          <t>National Development and Reform Commission; National Energy Administration</t>
        </is>
      </c>
      <c r="X60" s="205" t="inlineStr">
        <is>
          <t>New-type energy storage</t>
        </is>
      </c>
      <c r="Y60" s="205" t="inlineStr">
        <is>
          <t>New; Existing</t>
        </is>
      </c>
      <c r="Z60" s="205" t="inlineStr">
        <is>
          <t>Compliant independent energy storage stations</t>
        </is>
      </c>
      <c r="AA60" s="205" t="inlineStr">
        <is>
          <t>N/A</t>
        </is>
      </c>
      <c r="AB60" s="205" t="inlineStr">
        <is>
          <t>N/A</t>
        </is>
      </c>
      <c r="AC60" s="205" t="inlineStr">
        <is>
          <t>Firms</t>
        </is>
      </c>
      <c r="AD60" s="205" t="inlineStr">
        <is>
          <t>Independent energy storage station operators</t>
        </is>
      </c>
      <c r="AE60" s="205" t="inlineStr">
        <is>
          <t>Energy storage</t>
        </is>
      </c>
      <c r="AF60" s="205" t="inlineStr">
        <is>
          <t>Independent energy storage stations provide capacity support based on available capacity and discharge duration</t>
        </is>
      </c>
      <c r="AG60" s="205" t="inlineStr">
        <is>
          <t>N/A</t>
        </is>
      </c>
      <c r="AH60" s="205" t="inlineStr">
        <is>
          <t>N/A</t>
        </is>
      </c>
      <c r="AI60" s="205" t="inlineStr">
        <is>
          <t>Capacity compensation standard anchored to the local coal-fired capacity price and converted by storage discharge duration (Fa Gai Jia Ge [2026] No. 114). Provinces determine the specific conversion factor and compensation standard autonomously.</t>
        </is>
      </c>
      <c r="AJ60" s="205" t="inlineStr">
        <is>
          <t>Independent energy storage stations must have independent metering and dispatch capability and provide capacity support based on available capacity and discharge duration; specific assessment and settlement rules are determined at the provincial level.</t>
        </is>
      </c>
      <c r="AK60" s="205" t="inlineStr">
        <is>
          <t>N/A</t>
        </is>
      </c>
      <c r="AL60" s="205" t="inlineStr">
        <is>
          <t>N/A (determined at provincial level; no unified formula has been disclosed)</t>
        </is>
      </c>
      <c r="AM60" s="205" t="inlineStr">
        <is>
          <t>N/A</t>
        </is>
      </c>
      <c r="AN60" s="205" t="inlineStr">
        <is>
          <t>N/A</t>
        </is>
      </c>
      <c r="AO60" s="205" t="inlineStr">
        <is>
          <t>N/A</t>
        </is>
      </c>
      <c r="AP60" s="205" t="inlineStr">
        <is>
          <t>N/A</t>
        </is>
      </c>
      <c r="AQ60" s="205" t="inlineStr">
        <is>
          <t>N/A</t>
        </is>
      </c>
      <c r="AR60" s="205" t="inlineStr">
        <is>
          <t>N/A</t>
        </is>
      </c>
      <c r="AS60" s="205" t="inlineStr">
        <is>
          <t>N/A</t>
        </is>
      </c>
      <c r="AT60" s="205" t="inlineStr">
        <is>
          <t>N/A</t>
        </is>
      </c>
      <c r="AU60" s="205" t="inlineStr">
        <is>
          <t>N/A</t>
        </is>
      </c>
      <c r="AV60" s="205" t="inlineStr">
        <is>
          <t>N/A</t>
        </is>
      </c>
      <c r="AW60" s="205" t="inlineStr">
        <is>
          <t>N/A</t>
        </is>
      </c>
      <c r="AX60" s="205" t="inlineStr">
        <is>
          <t>N/A</t>
        </is>
      </c>
      <c r="AY60" s="205" t="inlineStr">
        <is>
          <t>N/A</t>
        </is>
      </c>
      <c r="AZ60" s="205" t="inlineStr">
        <is>
          <t>N/A</t>
        </is>
      </c>
      <c r="BA60" s="205" t="inlineStr">
        <is>
          <t>N/A</t>
        </is>
      </c>
      <c r="BB60" s="205" t="inlineStr">
        <is>
          <t>N/A</t>
        </is>
      </c>
      <c r="BC60" s="205" t="inlineStr">
        <is>
          <t>N/A</t>
        </is>
      </c>
      <c r="BD60" s="205" t="inlineStr">
        <is>
          <t>N/A</t>
        </is>
      </c>
      <c r="BE60" s="205" t="inlineStr">
        <is>
          <t>N/A</t>
        </is>
      </c>
      <c r="BF60" s="205" t="inlineStr">
        <is>
          <t>N/A</t>
        </is>
      </c>
      <c r="BG60" s="205" t="inlineStr">
        <is>
          <t>N/A</t>
        </is>
      </c>
      <c r="BH60" s="205" t="inlineStr">
        <is>
          <t>D35</t>
        </is>
      </c>
      <c r="BI60" s="205" t="inlineStr">
        <is>
          <t>CO2</t>
        </is>
      </c>
      <c r="BJ60" s="205" t="inlineStr">
        <is>
          <t>Positive</t>
        </is>
      </c>
      <c r="BK60" s="205" t="inlineStr">
        <is>
          <t>Pollution control</t>
        </is>
      </c>
      <c r="BL60" s="205" t="inlineStr">
        <is>
          <t>NDRC and NEA Notice on Improving the Generation-Side Capacity Pricing Mechanism (Fa Gai Jia Ge [2026] No. 114)</t>
        </is>
      </c>
      <c r="BM60" s="205" t="inlineStr">
        <is>
          <t>https://www.gov.cn/zhengce/zhengceku/202601/content_7056676.htm</t>
        </is>
      </c>
      <c r="BN60" s="205" t="inlineStr">
        <is>
          <t>https://zfxxgk.ndrc.gov.cn/wap/iteminfo.jsp?id=20602</t>
        </is>
      </c>
    </row>
    <row r="61">
      <c r="A61" s="205" t="inlineStr">
        <is>
          <t>CHNADPCPMI01S004</t>
        </is>
      </c>
      <c r="B61" s="205" t="inlineStr">
        <is>
          <t>Subscheme</t>
        </is>
      </c>
      <c r="C61" s="205" t="inlineStr">
        <is>
          <t>Administered price</t>
        </is>
      </c>
      <c r="D61" s="205" t="inlineStr">
        <is>
          <t>Capacity pricing mechanism</t>
        </is>
      </c>
      <c r="E61" s="205" t="inlineStr">
        <is>
          <t>Energy</t>
        </is>
      </c>
      <c r="F61" s="205" t="inlineStr">
        <is>
          <t>Pumped hydro storage</t>
        </is>
      </c>
      <c r="G61" s="205" t="inlineStr">
        <is>
          <t>抽水蓄能容量电价</t>
        </is>
      </c>
      <c r="H61" s="205" t="inlineStr">
        <is>
          <t>Pumped hydro storage capacity pricing</t>
        </is>
      </c>
      <c r="I61" s="205" t="inlineStr">
        <is>
          <t>N/A</t>
        </is>
      </c>
      <c r="J61" s="205" t="inlineStr">
        <is>
          <t>Pumped hydro storage stations are brought into the generation-side capacity pricing mechanism and subject to a capacity tariff system. Pumped hydro capacity tariffs are determined using the operating-period pricing method, with differentiated pricing by project vintage: newly commissioned projects are priced based on approved investment and a reasonable return; projects that have operated for a certain number of years gradually transition to pricing based on actual operation and maintenance costs. Capacity charges are included in system operation costs and allocated to commercial and industrial users in proportion to electricity consumption.</t>
        </is>
      </c>
      <c r="K61" s="205" t="inlineStr">
        <is>
          <t>Energy security; Renewable energy development</t>
        </is>
      </c>
      <c r="L61" s="205" t="inlineStr">
        <is>
          <t>Indirect</t>
        </is>
      </c>
      <c r="M61" s="205" t="inlineStr">
        <is>
          <t>Supply-side</t>
        </is>
      </c>
      <c r="N61" s="205" t="inlineStr">
        <is>
          <t>CHN</t>
        </is>
      </c>
      <c r="O61" s="205" t="inlineStr">
        <is>
          <t>national</t>
        </is>
      </c>
      <c r="P61" s="205" t="inlineStr">
        <is>
          <t>N/A</t>
        </is>
      </c>
      <c r="Q61" s="205" t="inlineStr">
        <is>
          <t>27/01/2026</t>
        </is>
      </c>
      <c r="R61" s="205" t="inlineStr">
        <is>
          <t>27/01/2026</t>
        </is>
      </c>
      <c r="S61" s="205" t="inlineStr">
        <is>
          <t>N/A</t>
        </is>
      </c>
      <c r="T61" s="205" t="inlineStr">
        <is>
          <t>N/A</t>
        </is>
      </c>
      <c r="U61" s="205" t="inlineStr">
        <is>
          <t>N/A</t>
        </is>
      </c>
      <c r="V61" s="205">
        <f>IF(R61="","In force",IF(R61="N/A","In force",IF(TODAY()&lt;DATE(VALUE(RIGHT(R61,4)),VALUE(MID(R61,4,2)),VALUE(LEFT(R61,2))),"Scheduled",IF(S61="","In force",IF(S61="N/A","In force",IF(TODAY()&lt;DATE(VALUE(RIGHT(S61,4)),VALUE(MID(S61,4,2)),VALUE(LEFT(S61,2))),"In force","Ended"))))))</f>
        <v/>
      </c>
      <c r="W61" s="205" t="inlineStr">
        <is>
          <t>National Development and Reform Commission; National Energy Administration</t>
        </is>
      </c>
      <c r="X61" s="205" t="inlineStr">
        <is>
          <t>Pumped hydro storage</t>
        </is>
      </c>
      <c r="Y61" s="205" t="inlineStr">
        <is>
          <t>New; Existing</t>
        </is>
      </c>
      <c r="Z61" s="205" t="inlineStr">
        <is>
          <t>Compliant, in-operation pumped hydro storage stations</t>
        </is>
      </c>
      <c r="AA61" s="205" t="inlineStr">
        <is>
          <t>N/A</t>
        </is>
      </c>
      <c r="AB61" s="205" t="inlineStr">
        <is>
          <t>N/A</t>
        </is>
      </c>
      <c r="AC61" s="205" t="inlineStr">
        <is>
          <t>Firms</t>
        </is>
      </c>
      <c r="AD61" s="205" t="inlineStr">
        <is>
          <t>Pumped hydro storage station operators (primarily grid companies and power generation enterprises)</t>
        </is>
      </c>
      <c r="AE61" s="205" t="inlineStr">
        <is>
          <t>Energy storage</t>
        </is>
      </c>
      <c r="AF61" s="205" t="inlineStr">
        <is>
          <t>Pumped hydro storage stations provide available capacity and peak-shaving and valley-filling services</t>
        </is>
      </c>
      <c r="AG61" s="205" t="inlineStr">
        <is>
          <t>N/A</t>
        </is>
      </c>
      <c r="AH61" s="205" t="inlineStr">
        <is>
          <t>N/A</t>
        </is>
      </c>
      <c r="AI61" s="205" t="inlineStr">
        <is>
          <t>Determined using the operating-period pricing method, differentiated by project vintage. Newly commissioned projects are priced based on approved investment and a reasonable return; projects that have operated for a certain period are priced based on actual operation and maintenance costs. Specific standards are determined at the provincial level (Fa Gai Jia Ge [2026] No. 114).</t>
        </is>
      </c>
      <c r="AJ61" s="205" t="inlineStr">
        <is>
          <t>Pumped hydro storage stations must provide pumping and generation services per dispatch instructions; specific assessment and settlement rules are determined at the provincial level.</t>
        </is>
      </c>
      <c r="AK61" s="205" t="inlineStr">
        <is>
          <t>N/A</t>
        </is>
      </c>
      <c r="AL61" s="205" t="inlineStr">
        <is>
          <t>N/A (determined at provincial level; no unified formula has been disclosed)</t>
        </is>
      </c>
      <c r="AM61" s="205" t="inlineStr">
        <is>
          <t>N/A</t>
        </is>
      </c>
      <c r="AN61" s="205" t="inlineStr">
        <is>
          <t>N/A</t>
        </is>
      </c>
      <c r="AO61" s="205" t="inlineStr">
        <is>
          <t>N/A</t>
        </is>
      </c>
      <c r="AP61" s="205" t="inlineStr">
        <is>
          <t>N/A</t>
        </is>
      </c>
      <c r="AQ61" s="205" t="inlineStr">
        <is>
          <t>N/A</t>
        </is>
      </c>
      <c r="AR61" s="205" t="inlineStr">
        <is>
          <t>N/A</t>
        </is>
      </c>
      <c r="AS61" s="205" t="inlineStr">
        <is>
          <t>N/A</t>
        </is>
      </c>
      <c r="AT61" s="205" t="inlineStr">
        <is>
          <t>N/A</t>
        </is>
      </c>
      <c r="AU61" s="205" t="inlineStr">
        <is>
          <t>N/A</t>
        </is>
      </c>
      <c r="AV61" s="205" t="inlineStr">
        <is>
          <t>N/A</t>
        </is>
      </c>
      <c r="AW61" s="205" t="inlineStr">
        <is>
          <t>N/A</t>
        </is>
      </c>
      <c r="AX61" s="205" t="inlineStr">
        <is>
          <t>N/A</t>
        </is>
      </c>
      <c r="AY61" s="205" t="inlineStr">
        <is>
          <t>N/A</t>
        </is>
      </c>
      <c r="AZ61" s="205" t="inlineStr">
        <is>
          <t>N/A</t>
        </is>
      </c>
      <c r="BA61" s="205" t="inlineStr">
        <is>
          <t>N/A</t>
        </is>
      </c>
      <c r="BB61" s="205" t="inlineStr">
        <is>
          <t>N/A</t>
        </is>
      </c>
      <c r="BC61" s="205" t="inlineStr">
        <is>
          <t>N/A</t>
        </is>
      </c>
      <c r="BD61" s="205" t="inlineStr">
        <is>
          <t>N/A</t>
        </is>
      </c>
      <c r="BE61" s="205" t="inlineStr">
        <is>
          <t>N/A</t>
        </is>
      </c>
      <c r="BF61" s="205" t="inlineStr">
        <is>
          <t>N/A</t>
        </is>
      </c>
      <c r="BG61" s="205" t="inlineStr">
        <is>
          <t>N/A</t>
        </is>
      </c>
      <c r="BH61" s="205" t="inlineStr">
        <is>
          <t>D35</t>
        </is>
      </c>
      <c r="BI61" s="205" t="inlineStr">
        <is>
          <t>CO2</t>
        </is>
      </c>
      <c r="BJ61" s="205" t="inlineStr">
        <is>
          <t>Positive</t>
        </is>
      </c>
      <c r="BK61" s="205" t="inlineStr">
        <is>
          <t>Pollution control</t>
        </is>
      </c>
      <c r="BL61" s="205" t="inlineStr">
        <is>
          <t>NDRC and NEA Notice on Improving the Generation-Side Capacity Pricing Mechanism (Fa Gai Jia Ge [2026] No. 114)</t>
        </is>
      </c>
      <c r="BM61" s="205" t="inlineStr">
        <is>
          <t>https://www.gov.cn/zhengce/zhengceku/202601/content_7056676.htm</t>
        </is>
      </c>
      <c r="BN61" s="205" t="inlineStr">
        <is>
          <t>https://zfxxgk.ndrc.gov.cn/wap/iteminfo.jsp?id=20602</t>
        </is>
      </c>
    </row>
    <row r="62">
      <c r="A62" s="439" t="inlineStr">
        <is>
          <t>CHNADPRITI01S000</t>
        </is>
      </c>
      <c r="B62" s="439" t="inlineStr">
        <is>
          <t>Instrument</t>
        </is>
      </c>
      <c r="C62" s="439" t="inlineStr">
        <is>
          <t>Administered price</t>
        </is>
      </c>
      <c r="D62" s="439" t="inlineStr">
        <is>
          <t>Residential increasing-block tariff</t>
        </is>
      </c>
      <c r="E62" s="439" t="inlineStr">
        <is>
          <t>Buildings</t>
        </is>
      </c>
      <c r="F62" s="439" t="inlineStr">
        <is>
          <t>residential electricity consumption</t>
        </is>
      </c>
      <c r="G62" s="439" t="inlineStr">
        <is>
          <t>居民生活用电阶梯电价</t>
        </is>
      </c>
      <c r="H62" s="439" t="inlineStr">
        <is>
          <t>Residential increasing-block electricity pricing</t>
        </is>
      </c>
      <c r="I62" s="439" t="inlineStr">
        <is>
          <t>N/A</t>
        </is>
      </c>
      <c r="J62" s="439" t="inlineStr">
        <is>
          <t>For urban and rural households with one-household-one-meter connections, residential electricity is priced under three increasing consumption blocks. The first block covers approximately 80% of households’ average monthly consumption and maintains a relatively low price level. The second block covers 80%-95% of households (above the first block) with a surcharge of no less than CNY 0.05/kWh. The third block covers consumption above the second block with a surcharge of approximately CNY 0.30/kWh, or about 1.5 times the second-block tariff. Free electricity allowances of 10 kWh or 15 kWh per household per month are provided to urban and rural subsistence-allowance and rural five-guarantee households. Implementation is by province (autonomous region, municipality) with local tier thresholds and rates adopted after mandatory public hearings.</t>
        </is>
      </c>
      <c r="K62" s="439" t="inlineStr">
        <is>
          <t>Energy conservation; Pollution control</t>
        </is>
      </c>
      <c r="L62" s="439" t="inlineStr">
        <is>
          <t>Indirect</t>
        </is>
      </c>
      <c r="M62" s="439" t="inlineStr">
        <is>
          <t>demand-side</t>
        </is>
      </c>
      <c r="N62" s="439" t="inlineStr">
        <is>
          <t>CHN</t>
        </is>
      </c>
      <c r="O62" s="439" t="inlineStr">
        <is>
          <t>national</t>
        </is>
      </c>
      <c r="P62" s="439" t="inlineStr">
        <is>
          <t>N/A</t>
        </is>
      </c>
      <c r="Q62" s="439" t="inlineStr">
        <is>
          <t>29/11/2011</t>
        </is>
      </c>
      <c r="R62" s="439" t="inlineStr">
        <is>
          <t>01/07/2012</t>
        </is>
      </c>
      <c r="S62" s="439" t="inlineStr">
        <is>
          <t>N/A</t>
        </is>
      </c>
      <c r="T62" s="439" t="inlineStr">
        <is>
          <t>N/A</t>
        </is>
      </c>
      <c r="U62" s="439" t="inlineStr">
        <is>
          <t>In December 2013, the NDRC issued the Notice on Improving the Residential Increasing-Block Pricing System (Fa Gai Jia Ge [2013] No. 2523), further refining the framework and requiring localities to adjust implementation details based on actual conditions.</t>
        </is>
      </c>
      <c r="V62" s="439">
        <f>IF(R62="","In force",IF(R62="N/A","In force",IF(TODAY()&lt;DATE(VALUE(RIGHT(R62,4)),VALUE(MID(R62,4,2)),VALUE(LEFT(R62,2))),"Scheduled",IF(S62="","In force",IF(S62="N/A","In force",IF(TODAY()&lt;DATE(VALUE(RIGHT(S62,4)),VALUE(MID(S62,4,2)),VALUE(LEFT(S62,2))),"In force","Ended"))))))</f>
        <v/>
      </c>
      <c r="W62" s="439" t="inlineStr">
        <is>
          <t>National Development and Reform Commission; provincial pricing authorities</t>
        </is>
      </c>
      <c r="X62" s="439" t="inlineStr">
        <is>
          <t>Residential electricity consumption</t>
        </is>
      </c>
      <c r="Y62" s="439" t="inlineStr">
        <is>
          <t>Existing</t>
        </is>
      </c>
      <c r="Z62" s="439" t="inlineStr">
        <is>
          <t>Electricity consumed by urban and rural households with one-household-one-meter connections. Rental households and residential quarters that have not yet completed one-household-one-meter renovation temporarily do not implement increasing-block pricing. Households may voluntarily choose time-of-use pricing, with smart meters installed free of charge by grid companies.</t>
        </is>
      </c>
      <c r="AA62" s="439" t="inlineStr">
        <is>
          <t>N/A</t>
        </is>
      </c>
      <c r="AB62" s="439" t="inlineStr">
        <is>
          <t>Block thresholds: first block covers approximately 80% of households’ average monthly consumption; second block covers 80% to 95%; third block above 95%.</t>
        </is>
      </c>
      <c r="AC62" s="439" t="inlineStr">
        <is>
          <t>Households</t>
        </is>
      </c>
      <c r="AD62" s="439" t="inlineStr">
        <is>
          <t>Urban and rural households with one-household-one-meter connections. In principle, one residential unit with one property deed corresponds to one meter; where no property deed exists, the meter installed by the grid company is taken as the unit.</t>
        </is>
      </c>
      <c r="AE62" s="439" t="inlineStr">
        <is>
          <t>Electricity consumption</t>
        </is>
      </c>
      <c r="AF62" s="439" t="inlineStr">
        <is>
          <t>Daily residential electricity consumption by households, including but not limited to lighting, cooling, heating, cooking and appliance use.</t>
        </is>
      </c>
      <c r="AG62" s="439" t="inlineStr">
        <is>
          <t>0.05; 0.30</t>
        </is>
      </c>
      <c r="AH62" s="439" t="inlineStr">
        <is>
          <t>CNY/kWh</t>
        </is>
      </c>
      <c r="AI62" s="439" t="inlineStr">
        <is>
          <t>Second-block surcharge standard: no less than CNY 0.05/kWh. Third-block surcharge standard: approximately CNY 0.30/kWh, or about 1.5 times the second-block tariff. Specific block thresholds and tariff rates are determined by each province (autonomous region, municipality) according to local conditions after mandatory public hearings. Provincial first-block thresholds generally range between 120-260 kWh per month.</t>
        </is>
      </c>
      <c r="AJ62" s="439" t="inlineStr">
        <is>
          <t>Provincial (autonomous region, municipality) pricing authorities formulate local increasing-block pricing implementation plans, adopt them after public hearings and provincial government approval, and enforce compliance. Grid companies calculate and collect charges based on tier thresholds and rates. Free electricity allowances are provided to urban and rural subsistence-allowance and rural five-guarantee households.</t>
        </is>
      </c>
      <c r="AK62" s="439" t="inlineStr">
        <is>
          <t>Grid companies calculate tier-based charges according to each household’s monthly cumulative consumption and the applicable block thresholds and tariff rates.</t>
        </is>
      </c>
      <c r="AL62" s="439" t="inlineStr">
        <is>
          <t>Provincial pricing authorities determine block thresholds and base tariff rates according to local residential electricity consumption distributions and socio-economic development levels.</t>
        </is>
      </c>
      <c r="AM62" s="439" t="inlineStr">
        <is>
          <t>N/A</t>
        </is>
      </c>
      <c r="AN62" s="439" t="inlineStr">
        <is>
          <t>N/A</t>
        </is>
      </c>
      <c r="AO62" s="439" t="inlineStr">
        <is>
          <t>N/A</t>
        </is>
      </c>
      <c r="AP62" s="439" t="inlineStr">
        <is>
          <t>N/A</t>
        </is>
      </c>
      <c r="AQ62" s="439" t="inlineStr">
        <is>
          <t>N/A</t>
        </is>
      </c>
      <c r="AR62" s="439" t="inlineStr">
        <is>
          <t>N/A</t>
        </is>
      </c>
      <c r="AS62" s="439" t="inlineStr">
        <is>
          <t>N/A</t>
        </is>
      </c>
      <c r="AT62" s="439" t="inlineStr">
        <is>
          <t>N/A</t>
        </is>
      </c>
      <c r="AU62" s="439" t="inlineStr">
        <is>
          <t>N/A</t>
        </is>
      </c>
      <c r="AV62" s="439" t="inlineStr">
        <is>
          <t>N/A</t>
        </is>
      </c>
      <c r="AW62" s="439" t="inlineStr">
        <is>
          <t>N/A</t>
        </is>
      </c>
      <c r="AX62" s="439" t="inlineStr">
        <is>
          <t>N/A</t>
        </is>
      </c>
      <c r="AY62" s="439" t="inlineStr">
        <is>
          <t>N/A</t>
        </is>
      </c>
      <c r="AZ62" s="439" t="inlineStr">
        <is>
          <t>N/A</t>
        </is>
      </c>
      <c r="BA62" s="439" t="inlineStr">
        <is>
          <t>N/A</t>
        </is>
      </c>
      <c r="BB62" s="439" t="inlineStr">
        <is>
          <t>N/A</t>
        </is>
      </c>
      <c r="BC62" s="439" t="inlineStr">
        <is>
          <t>N/A</t>
        </is>
      </c>
      <c r="BD62" s="439" t="inlineStr">
        <is>
          <t>N/A</t>
        </is>
      </c>
      <c r="BE62" s="439" t="inlineStr">
        <is>
          <t>N/A</t>
        </is>
      </c>
      <c r="BF62" s="439" t="inlineStr">
        <is>
          <t>N/A</t>
        </is>
      </c>
      <c r="BG62" s="439" t="inlineStr">
        <is>
          <t>N/A</t>
        </is>
      </c>
      <c r="BH62" s="439" t="inlineStr">
        <is>
          <t>D35</t>
        </is>
      </c>
      <c r="BI62" s="439" t="inlineStr">
        <is>
          <t>CO2</t>
        </is>
      </c>
      <c r="BJ62" s="439" t="inlineStr">
        <is>
          <t>Positive</t>
        </is>
      </c>
      <c r="BK62" s="439" t="inlineStr">
        <is>
          <t>Pollution control</t>
        </is>
      </c>
      <c r="BL62" s="439" t="inlineStr">
        <is>
          <t>NDRC Notice on Trial Implementation of Increasing-Block Electricity Pricing for Residential Electricity Consumption (Fa Gai Jia Ge [2011] No. 2617); NDRC Notice on Improving the Residential Increasing-Block Pricing System (Fa Gai Jia Ge [2013] No. 2523)</t>
        </is>
      </c>
      <c r="BM62" s="439" t="inlineStr">
        <is>
          <t>https://zfxxgk.ndrc.gov.cn/web/iteminfo.jsp?id=19692</t>
        </is>
      </c>
      <c r="BN62" s="439" t="inlineStr">
        <is>
          <t>https://www.gov.cn/gzdt/2011-12/01/content_2007657.htm</t>
        </is>
      </c>
    </row>
    <row r="63">
      <c r="A63" s="439" t="inlineStr">
        <is>
          <t>CHNADPIDPI01S000</t>
        </is>
      </c>
      <c r="B63" s="439" t="inlineStr">
        <is>
          <t>Instrument</t>
        </is>
      </c>
      <c r="C63" s="439" t="inlineStr">
        <is>
          <t>Administered price</t>
        </is>
      </c>
      <c r="D63" s="439" t="inlineStr">
        <is>
          <t>Industrial differentiated electricity pricing</t>
        </is>
      </c>
      <c r="E63" s="439" t="inlineStr">
        <is>
          <t>Industry</t>
        </is>
      </c>
      <c r="F63" s="439" t="inlineStr">
        <is>
          <t>Electrolytic aluminium; ferroalloy; calcium carbide; caustic soda; Cement; steel; copper; zinc smelting</t>
        </is>
      </c>
      <c r="G63" s="439" t="inlineStr">
        <is>
          <t>高耗能行业差别电价制度</t>
        </is>
      </c>
      <c r="H63" s="439" t="inlineStr">
        <is>
          <t>Industrial differentiated electricity pricing</t>
        </is>
      </c>
      <c r="I63" s="439" t="inlineStr">
        <is>
          <t>N/A</t>
        </is>
      </c>
      <c r="J63" s="439" t="inlineStr">
        <is>
          <t>For eight high-energy-consuming industries—electrolytic aluminium, ferroalloy, calcium carbide, caustic soda, cement, steel, copper and zinc smelting—enterprises are classified according to national industrial policy into encouraged, restricted and eliminated categories, and subject to differentiated electricity tariff surcharges on top of the base industrial tariff. The surcharge is CNY 0.10/kWh for restricted-category enterprises and CNY 0.30/kWh for eliminated-category enterprises. Provincial pricing authorities publish the enterprise categories within their jurisdiction; grid companies apply the corresponding surcharges at the time of electricity billing. The surcharge revenue is accounted for separately by grid companies and handed over to the fiscal authority. The policy was originally approved by the State Council and initiated by the National Development and Reform Commission in 2004, subsequently expanded and adjusted through multiple State Council and NDRC notices.</t>
        </is>
      </c>
      <c r="K63" s="439" t="inlineStr">
        <is>
          <t>Industrial development; Energy conservation</t>
        </is>
      </c>
      <c r="L63" s="439" t="inlineStr">
        <is>
          <t>Direct</t>
        </is>
      </c>
      <c r="M63" s="439" t="inlineStr">
        <is>
          <t>Supply-side</t>
        </is>
      </c>
      <c r="N63" s="439" t="inlineStr">
        <is>
          <t>CHN</t>
        </is>
      </c>
      <c r="O63" s="439" t="inlineStr">
        <is>
          <t>national</t>
        </is>
      </c>
      <c r="P63" s="439" t="inlineStr">
        <is>
          <t>N/A</t>
        </is>
      </c>
      <c r="Q63" s="439" t="inlineStr">
        <is>
          <t>N/A</t>
        </is>
      </c>
      <c r="R63" s="439" t="inlineStr">
        <is>
          <t>01/06/2004</t>
        </is>
      </c>
      <c r="S63" s="439" t="inlineStr">
        <is>
          <t>N/A</t>
        </is>
      </c>
      <c r="T63" s="439" t="inlineStr">
        <is>
          <t>29/05/2024</t>
        </is>
      </c>
      <c r="U63" s="439" t="inlineStr">
        <is>
          <t>The State Council 2024-2025 Energy Conservation and Carbon Reduction Action Plan (Guo Fa [2024] No. 12) required improving the tiered electricity pricing system for high-energy-consuming industries and strictly prohibited offering electricity tariff preferences to such industries. Earlier, Guo Ban Fa [2006] No. 77 expanded the covered industries from 6 to 8 and raised surcharge standards; Fa Gai Jia Ge [2010] No. 978 raised the eliminated-category surcharge to CNY 0.30/kWh and the restricted to CNY 0.10/kWh; Fa Gai Jia Ge [2018] No. 943 required a complete nationwide clean-up of preferential electricity tariff concessions for high-energy-consuming industries.</t>
        </is>
      </c>
      <c r="V63" s="439">
        <f>IF(R63="","In force",IF(R63="N/A","In force",IF(TODAY()&lt;DATE(VALUE(RIGHT(R63,4)),VALUE(MID(R63,4,2)),VALUE(LEFT(R63,2))),"Scheduled",IF(S63="","In force",IF(S63="N/A","In force",IF(TODAY()&lt;DATE(VALUE(RIGHT(S63,4)),VALUE(MID(S63,4,2)),VALUE(LEFT(S63,2))),"In force","Ended"))))))</f>
        <v/>
      </c>
      <c r="W63" s="439" t="inlineStr">
        <is>
          <t>National Development and Reform Commission; provincial pricing authorities</t>
        </is>
      </c>
      <c r="X63" s="439" t="inlineStr">
        <is>
          <t>Industrial electricity consumption</t>
        </is>
      </c>
      <c r="Y63" s="439" t="inlineStr">
        <is>
          <t>Existing</t>
        </is>
      </c>
      <c r="Z63" s="439" t="inlineStr">
        <is>
          <t>Electricity consumed by enterprises in eight high-energy-consuming industries: electrolytic aluminium, ferroalloy, calcium carbide, caustic soda, cement, steel, copper and zinc smelting. Enterprises are classified according to national industrial policy into encouraged, restricted and eliminated categories, with different tariff surcharge standards applied per category.</t>
        </is>
      </c>
      <c r="AA63" s="439" t="inlineStr">
        <is>
          <t>N/A</t>
        </is>
      </c>
      <c r="AB63" s="439" t="inlineStr">
        <is>
          <t>Classification by enterprise type (encouraged/restricted/eliminated) per national industrial policy; different surcharge standards per category</t>
        </is>
      </c>
      <c r="AC63" s="439" t="inlineStr">
        <is>
          <t>Firms</t>
        </is>
      </c>
      <c r="AD63" s="439" t="inlineStr">
        <is>
          <t>Industrial enterprises belonging to the eight listed high-energy-consuming industries</t>
        </is>
      </c>
      <c r="AE63" s="439" t="inlineStr">
        <is>
          <t>Electricity consumption</t>
        </is>
      </c>
      <c r="AF63" s="439" t="inlineStr">
        <is>
          <t>Electricity consumed in the production and operating activities of high-energy-consuming industrial enterprises</t>
        </is>
      </c>
      <c r="AG63" s="439" t="inlineStr">
        <is>
          <t>0.10; 0.30</t>
        </is>
      </c>
      <c r="AH63" s="439" t="inlineStr">
        <is>
          <t>CNY/kWh</t>
        </is>
      </c>
      <c r="AI63" s="439" t="inlineStr">
        <is>
          <t>Surcharge for restricted-category enterprises: CNY 0.10/kWh; surcharge for eliminated-category enterprises: CNY 0.30/kWh. These standards have applied since 2010; the original 2004 standards were CNY 0.02/kWh (restricted) and CNY 0.05/kWh (eliminated). Encouraged-category enterprises pay the standard catalogue industrial tariff with no surcharge.</t>
        </is>
      </c>
      <c r="AJ63" s="439" t="inlineStr">
        <is>
          <t>Provincial pricing authorities publish the enterprise categories and corresponding classifications within their jurisdiction based on national industrial policy. Grid companies apply the appropriate surcharge standards at the time of electricity billing. The surcharge revenue is accounted for separately by grid companies and handed over to the fiscal authority.</t>
        </is>
      </c>
      <c r="AK63" s="439" t="inlineStr">
        <is>
          <t>Provincial industry authorities classify enterprises into industrial policy categories based on national industrial policy and enterprise admission standards.</t>
        </is>
      </c>
      <c r="AL63" s="439" t="inlineStr">
        <is>
          <t>Grid companies apply the corresponding tariff surcharges at the time of electricity billing according to the enterprise categories and surcharge standards published by pricing authorities.</t>
        </is>
      </c>
      <c r="AM63" s="439" t="inlineStr">
        <is>
          <t>N/A</t>
        </is>
      </c>
      <c r="AN63" s="439" t="inlineStr">
        <is>
          <t>N/A</t>
        </is>
      </c>
      <c r="AO63" s="439" t="inlineStr">
        <is>
          <t>N/A</t>
        </is>
      </c>
      <c r="AP63" s="439" t="inlineStr">
        <is>
          <t>N/A</t>
        </is>
      </c>
      <c r="AQ63" s="439" t="inlineStr">
        <is>
          <t>N/A</t>
        </is>
      </c>
      <c r="AR63" s="439" t="inlineStr">
        <is>
          <t>N/A</t>
        </is>
      </c>
      <c r="AS63" s="439" t="inlineStr">
        <is>
          <t>N/A</t>
        </is>
      </c>
      <c r="AT63" s="439" t="inlineStr">
        <is>
          <t>N/A</t>
        </is>
      </c>
      <c r="AU63" s="439" t="inlineStr">
        <is>
          <t>N/A</t>
        </is>
      </c>
      <c r="AV63" s="439" t="inlineStr">
        <is>
          <t>N/A</t>
        </is>
      </c>
      <c r="AW63" s="439" t="inlineStr">
        <is>
          <t>N/A</t>
        </is>
      </c>
      <c r="AX63" s="439" t="inlineStr">
        <is>
          <t>N/A</t>
        </is>
      </c>
      <c r="AY63" s="439" t="inlineStr">
        <is>
          <t>N/A</t>
        </is>
      </c>
      <c r="AZ63" s="439" t="inlineStr">
        <is>
          <t>N/A</t>
        </is>
      </c>
      <c r="BA63" s="439" t="inlineStr">
        <is>
          <t>N/A</t>
        </is>
      </c>
      <c r="BB63" s="439" t="inlineStr">
        <is>
          <t>N/A</t>
        </is>
      </c>
      <c r="BC63" s="439" t="inlineStr">
        <is>
          <t>N/A</t>
        </is>
      </c>
      <c r="BD63" s="439" t="inlineStr">
        <is>
          <t>N/A</t>
        </is>
      </c>
      <c r="BE63" s="439" t="inlineStr">
        <is>
          <t>N/A</t>
        </is>
      </c>
      <c r="BF63" s="439" t="inlineStr">
        <is>
          <t>N/A</t>
        </is>
      </c>
      <c r="BG63" s="439" t="inlineStr">
        <is>
          <t>N/A</t>
        </is>
      </c>
      <c r="BH63" s="439" t="inlineStr">
        <is>
          <t>C24; C23; D35</t>
        </is>
      </c>
      <c r="BI63" s="439" t="inlineStr">
        <is>
          <t>CO2</t>
        </is>
      </c>
      <c r="BJ63" s="439" t="inlineStr">
        <is>
          <t>Positive</t>
        </is>
      </c>
      <c r="BK63" s="439" t="inlineStr">
        <is>
          <t>Pollution control; Energy security</t>
        </is>
      </c>
      <c r="BL63" s="439" t="inlineStr">
        <is>
          <t>NDRC Notice on Tiered Electricity Pricing for High-Energy-Consuming Industries Including Electrolytic Aluminium (Fa Gai Jia Ge [2004] No. 1383); General Office of the State Council Notice Forwarding the NDRC Opinions on Improving Tiered Electricity Pricing (Guo Ban Fa [2006] No. 77); NDRC Notice on Resolving Preferential Electricity Tariffs for High-Energy-Consuming Enterprises (Fa Gai Jia Ge [2010] No. 978); State Council 2024-2025 Energy Conservation and Carbon Reduction Action Plan (Guo Fa [2024] No. 12)</t>
        </is>
      </c>
      <c r="BM63" s="439" t="inlineStr">
        <is>
          <t>https://zfxxgk.ndrc.gov.cn/web/iteminfo.jsp?id=19692</t>
        </is>
      </c>
      <c r="BN63" s="439" t="inlineStr">
        <is>
          <t>https://www.gov.cn/zhengce/zhengceku/202405/content_6951522.htm</t>
        </is>
      </c>
    </row>
  </sheetData>
  <mergeCells count="9">
    <mergeCell ref="BH1:BK1"/>
    <mergeCell ref="X1:AL1"/>
    <mergeCell ref="BL1:BN1"/>
    <mergeCell ref="N1:W1"/>
    <mergeCell ref="AM1:BE1"/>
    <mergeCell ref="C1:F1"/>
    <mergeCell ref="A1:B1"/>
    <mergeCell ref="G1:M1"/>
    <mergeCell ref="BF1:BG1"/>
  </mergeCells>
  <pageMargins left="0.7" right="0.7" top="0.75" bottom="0.75" header="0.3" footer="0.3"/>
  <pageSetup orientation="portrait" paperSize="9"/>
</worksheet>
</file>

<file path=xl/worksheets/sheet8.xml><?xml version="1.0" encoding="utf-8"?>
<worksheet xmlns="http://schemas.openxmlformats.org/spreadsheetml/2006/main">
  <sheetPr>
    <outlinePr summaryBelow="1" summaryRight="1"/>
    <pageSetUpPr/>
  </sheetPr>
  <dimension ref="A1:BA165"/>
  <sheetViews>
    <sheetView workbookViewId="0">
      <selection activeCell="A1" sqref="A1:BA2"/>
    </sheetView>
  </sheetViews>
  <sheetFormatPr baseColWidth="8" defaultRowHeight="13.9"/>
  <sheetData>
    <row r="1">
      <c r="A1" s="159" t="inlineStr">
        <is>
          <t>Identification</t>
        </is>
      </c>
      <c r="B1" s="93" t="n"/>
      <c r="C1" s="182" t="inlineStr">
        <is>
          <t>Classification - Instrument typology</t>
        </is>
      </c>
      <c r="D1" s="109" t="n"/>
      <c r="E1" s="109" t="n"/>
      <c r="F1" s="110" t="n"/>
      <c r="G1" s="183" t="inlineStr">
        <is>
          <t>Policy description</t>
        </is>
      </c>
      <c r="H1" s="228" t="n"/>
      <c r="I1" s="228" t="n"/>
      <c r="J1" s="228" t="n"/>
      <c r="K1" s="228" t="n"/>
      <c r="L1" s="228" t="n"/>
      <c r="M1" s="229" t="n"/>
      <c r="N1" s="184" t="inlineStr">
        <is>
          <t>Administrative information</t>
        </is>
      </c>
      <c r="O1" s="228" t="n"/>
      <c r="P1" s="228" t="n"/>
      <c r="Q1" s="228" t="n"/>
      <c r="R1" s="228" t="n"/>
      <c r="S1" s="228" t="n"/>
      <c r="T1" s="228" t="n"/>
      <c r="U1" s="228" t="n"/>
      <c r="V1" s="228" t="n"/>
      <c r="W1" s="229" t="n"/>
      <c r="X1" s="185" t="inlineStr">
        <is>
          <t>Policy regulatory base and intensity</t>
        </is>
      </c>
      <c r="Y1" s="228" t="n"/>
      <c r="Z1" s="228" t="n"/>
      <c r="AA1" s="228" t="n"/>
      <c r="AB1" s="228" t="n"/>
      <c r="AC1" s="228" t="n"/>
      <c r="AD1" s="228" t="n"/>
      <c r="AE1" s="228" t="n"/>
      <c r="AF1" s="228" t="n"/>
      <c r="AG1" s="228" t="n"/>
      <c r="AH1" s="228" t="n"/>
      <c r="AI1" s="228" t="n"/>
      <c r="AJ1" s="228" t="n"/>
      <c r="AK1" s="228" t="n"/>
      <c r="AL1" s="229" t="n"/>
      <c r="AM1" s="183" t="inlineStr">
        <is>
          <t>Instrument-specific attributes</t>
        </is>
      </c>
      <c r="AN1" s="228" t="n"/>
      <c r="AO1" s="228" t="n"/>
      <c r="AP1" s="228" t="n"/>
      <c r="AQ1" s="228" t="n"/>
      <c r="AR1" s="229" t="n"/>
      <c r="AS1" s="186" t="inlineStr">
        <is>
          <t>GHG emission base</t>
        </is>
      </c>
      <c r="AT1" s="229" t="n"/>
      <c r="AU1" s="187" t="inlineStr">
        <is>
          <t>Classification &amp; Indicators</t>
        </is>
      </c>
      <c r="AV1" s="228" t="n"/>
      <c r="AW1" s="228" t="n"/>
      <c r="AX1" s="229" t="n"/>
      <c r="AY1" s="184" t="inlineStr">
        <is>
          <t>References to legislation</t>
        </is>
      </c>
      <c r="AZ1" s="228" t="n"/>
      <c r="BA1" s="229" t="n"/>
    </row>
    <row r="2">
      <c r="A2" s="168" t="inlineStr">
        <is>
          <t>Policy Instrument ID</t>
        </is>
      </c>
      <c r="B2" s="169" t="inlineStr">
        <is>
          <t>Instrument / subscheme</t>
        </is>
      </c>
      <c r="C2" s="188" t="inlineStr">
        <is>
          <t>Group</t>
        </is>
      </c>
      <c r="D2" s="188" t="inlineStr">
        <is>
          <t>Approach</t>
        </is>
      </c>
      <c r="E2" s="188" t="inlineStr">
        <is>
          <t>Emission sector</t>
        </is>
      </c>
      <c r="F2" s="188" t="inlineStr">
        <is>
          <t>Sub-sector</t>
        </is>
      </c>
      <c r="G2" s="189" t="inlineStr">
        <is>
          <t>Domestic instrument name</t>
        </is>
      </c>
      <c r="H2" s="189" t="inlineStr">
        <is>
          <t>English instrument name</t>
        </is>
      </c>
      <c r="I2" s="189" t="inlineStr">
        <is>
          <t>Policy Package</t>
        </is>
      </c>
      <c r="J2" s="189" t="inlineStr">
        <is>
          <t>Description</t>
        </is>
      </c>
      <c r="K2" s="189" t="inlineStr">
        <is>
          <t>Objective</t>
        </is>
      </c>
      <c r="L2" s="189" t="inlineStr">
        <is>
          <t>Mitigation relevance</t>
        </is>
      </c>
      <c r="M2" s="189" t="inlineStr">
        <is>
          <t>Functioning channel</t>
        </is>
      </c>
      <c r="N2" s="190" t="inlineStr">
        <is>
          <t>Country</t>
        </is>
      </c>
      <c r="O2" s="190" t="inlineStr">
        <is>
          <t>Jurisdiction level</t>
        </is>
      </c>
      <c r="P2" s="190" t="inlineStr">
        <is>
          <t>Jurisdiction name</t>
        </is>
      </c>
      <c r="Q2" s="190" t="inlineStr">
        <is>
          <t>Adoption date</t>
        </is>
      </c>
      <c r="R2" s="190" t="inlineStr">
        <is>
          <t>Start date</t>
        </is>
      </c>
      <c r="S2" s="190" t="inlineStr">
        <is>
          <t>End date</t>
        </is>
      </c>
      <c r="T2" s="190" t="inlineStr">
        <is>
          <t>Last revisions</t>
        </is>
      </c>
      <c r="U2" s="190" t="inlineStr">
        <is>
          <t>Last revisions (Details)</t>
        </is>
      </c>
      <c r="V2" s="190" t="inlineStr">
        <is>
          <t>Status</t>
        </is>
      </c>
      <c r="W2" s="190" t="inlineStr">
        <is>
          <t>Administrating authorities</t>
        </is>
      </c>
      <c r="X2" s="191" t="inlineStr">
        <is>
          <t>Asset</t>
        </is>
      </c>
      <c r="Y2" s="191" t="inlineStr">
        <is>
          <t>Asset (Status)</t>
        </is>
      </c>
      <c r="Z2" s="191" t="inlineStr">
        <is>
          <t>Asset (Details)</t>
        </is>
      </c>
      <c r="AA2" s="191" t="inlineStr">
        <is>
          <t>Asset (Other)</t>
        </is>
      </c>
      <c r="AB2" s="191" t="inlineStr">
        <is>
          <t>Asset (Cut-off range)</t>
        </is>
      </c>
      <c r="AC2" s="191" t="inlineStr">
        <is>
          <t>Agent</t>
        </is>
      </c>
      <c r="AD2" s="191" t="inlineStr">
        <is>
          <t>Agent (Detail)</t>
        </is>
      </c>
      <c r="AE2" s="191" t="inlineStr">
        <is>
          <t>Activity</t>
        </is>
      </c>
      <c r="AF2" s="191" t="inlineStr">
        <is>
          <t>Activity (Details)</t>
        </is>
      </c>
      <c r="AG2" s="191" t="inlineStr">
        <is>
          <t>Intensity (Value)</t>
        </is>
      </c>
      <c r="AH2" s="191" t="inlineStr">
        <is>
          <t>Intensity (Unit)</t>
        </is>
      </c>
      <c r="AI2" s="191" t="inlineStr">
        <is>
          <t>Intensity (Details)</t>
        </is>
      </c>
      <c r="AJ2" s="191" t="inlineStr">
        <is>
          <t>Requirement specification</t>
        </is>
      </c>
      <c r="AK2" s="191" t="inlineStr">
        <is>
          <t>Compliance calculation methodology I</t>
        </is>
      </c>
      <c r="AL2" s="191" t="inlineStr">
        <is>
          <t>Compliance calculation methodology II</t>
        </is>
      </c>
      <c r="AM2" s="192" t="inlineStr">
        <is>
          <t>Compliance monitoring</t>
        </is>
      </c>
      <c r="AN2" s="192" t="inlineStr">
        <is>
          <t>Compliance monitoring details</t>
        </is>
      </c>
      <c r="AO2" s="192" t="inlineStr">
        <is>
          <t>Compliance enforcement</t>
        </is>
      </c>
      <c r="AP2" s="192" t="inlineStr">
        <is>
          <t>Compliance enforcement details</t>
        </is>
      </c>
      <c r="AQ2" s="192" t="inlineStr">
        <is>
          <t>Compliance promotion</t>
        </is>
      </c>
      <c r="AR2" s="192" t="inlineStr">
        <is>
          <t>Compliance promotion detail</t>
        </is>
      </c>
      <c r="AS2" s="193" t="inlineStr">
        <is>
          <t>GHG emission coverage (absolute)</t>
        </is>
      </c>
      <c r="AT2" s="193" t="inlineStr">
        <is>
          <t>GHG emission coverage (% domestic emissions)</t>
        </is>
      </c>
      <c r="AU2" s="188" t="inlineStr">
        <is>
          <t>Economic sector</t>
        </is>
      </c>
      <c r="AV2" s="188" t="inlineStr">
        <is>
          <t>GHGs affected</t>
        </is>
      </c>
      <c r="AW2" s="188" t="inlineStr">
        <is>
          <t>Mitigation effects</t>
        </is>
      </c>
      <c r="AX2" s="188" t="inlineStr">
        <is>
          <t>Mitigation co-benefits</t>
        </is>
      </c>
      <c r="AY2" s="190" t="inlineStr">
        <is>
          <t>Legal statute</t>
        </is>
      </c>
      <c r="AZ2" s="190" t="inlineStr">
        <is>
          <t>Legal document</t>
        </is>
      </c>
      <c r="BA2" s="190" t="inlineStr">
        <is>
          <t>Other weblinks</t>
        </is>
      </c>
    </row>
    <row r="3">
      <c r="A3" s="439" t="inlineStr">
        <is>
          <t>CHNTECBFHI01S000</t>
        </is>
      </c>
      <c r="B3" s="439" t="inlineStr">
        <is>
          <t>Instrument</t>
        </is>
      </c>
      <c r="C3" s="439" t="inlineStr">
        <is>
          <t>Technology standard</t>
        </is>
      </c>
      <c r="D3" s="439" t="inlineStr">
        <is>
          <t>Bans and phase-outs of fossil fuel heating systems</t>
        </is>
      </c>
      <c r="E3" s="439" t="inlineStr">
        <is>
          <t>Industry; Buildings</t>
        </is>
      </c>
      <c r="F3" s="439" t="inlineStr">
        <is>
          <t>Industrial heating; Building heating; District heating</t>
        </is>
      </c>
      <c r="G3" s="439" t="inlineStr">
        <is>
          <t>禁止新建和逐步淘汰燃煤锅炉</t>
        </is>
      </c>
      <c r="H3" s="439" t="inlineStr">
        <is>
          <t>Ban on New Coal-Fired Boilers and Phase-Out of Existing Units</t>
        </is>
      </c>
      <c r="I3" s="439" t="inlineStr">
        <is>
          <t>N/A</t>
        </is>
      </c>
      <c r="J3" s="439" t="inlineStr">
        <is>
          <t>China has established a regulatory framework of 'ban new construction, accelerate phase-out, and promote clean alternatives' for coal-fired boilers. The framework is grounded in the Air Pollution Prevention and Control Law (revised 2015, effective 1 January 2016), the Action Plan for Continuous Improvement of Air Quality (State Council Document No. 24 of 2023), and the Action Plan for Green, Low-Carbon and High-Quality Development of Boilers (NDRC et al., 2023), which explicitly frames coal-fired boiler phase-out as a low-carbon development measure to support carbon peaking and carbon neutrality goals. The law prohibits new construction or expansion of decentralised coal-fired heating boilers in areas covered by district heating networks; county-level and above city built-up areas shall in principle no longer approve new coal-fired boilers of 35 steam tons per hour and below; key regions shall in principle no longer approve new coal-fired boilers except for district heating. Cities failing to meet PM2.5 standards shall substantially eliminate coal-fired boilers of 10 steam tons per hour and below by 2025, and key regions shall substantially eliminate those of 35 steam tons per hour and below.</t>
        </is>
      </c>
      <c r="K3" s="439" t="inlineStr">
        <is>
          <t>Climate change mitigation</t>
        </is>
      </c>
      <c r="L3" s="439" t="inlineStr">
        <is>
          <t>Direct</t>
        </is>
      </c>
      <c r="M3" s="439" t="inlineStr">
        <is>
          <t>Supply-side</t>
        </is>
      </c>
      <c r="N3" s="439" t="inlineStr">
        <is>
          <t>CHN</t>
        </is>
      </c>
      <c r="O3" s="439" t="inlineStr">
        <is>
          <t>national</t>
        </is>
      </c>
      <c r="P3" s="439" t="inlineStr">
        <is>
          <t>N/A</t>
        </is>
      </c>
      <c r="Q3" s="439" t="inlineStr">
        <is>
          <t>29/08/2015</t>
        </is>
      </c>
      <c r="R3" s="439" t="inlineStr">
        <is>
          <t>01/01/2016</t>
        </is>
      </c>
      <c r="S3" s="439" t="inlineStr">
        <is>
          <t>N/A</t>
        </is>
      </c>
      <c r="T3" s="439" t="inlineStr">
        <is>
          <t>29/11/2023</t>
        </is>
      </c>
      <c r="U3" s="439" t="inlineStr">
        <is>
          <t>On 29 November 2023, the NDRC, SAMR, MIIT, MEE and NEA jointly issued the Action Plan for Green, Low-Carbon and High-Quality Development of Boilers (Fa Gai Huan Zi [2023] No. 1638), which explicitly frames coal-fired boiler phase-out as a low-carbon development measure supporting carbon peaking and carbon neutrality goals, and sets phased targets for 2025 and 2030 covering the full chain of boiler manufacturing, construction, operation, and recycling.</t>
        </is>
      </c>
      <c r="V3" s="439">
        <f>IF(R3="","In force",IF(R3="N/A","In force",IF(TODAY()&lt;DATE(VALUE(RIGHT(R3,4)),VALUE(MID(R3,4,2)),VALUE(LEFT(R3,2))),"Scheduled",IF(S3="","In force",IF(S3="N/A","In force",IF(TODAY()&lt;DATE(VALUE(RIGHT(S3,4)),VALUE(MID(S3,4,2)),VALUE(LEFT(S3,2))),"In force","Ended"))))))</f>
        <v/>
      </c>
      <c r="W3" s="439" t="inlineStr">
        <is>
          <t>Ministry of Ecology and Environment; National Development and Reform Commission; State Administration for Market Regulation; National Energy Administration</t>
        </is>
      </c>
      <c r="X3" s="439" t="inlineStr">
        <is>
          <t>Coal-fired boilers</t>
        </is>
      </c>
      <c r="Y3" s="439" t="inlineStr">
        <is>
          <t>new; existing</t>
        </is>
      </c>
      <c r="Z3" s="439" t="inlineStr">
        <is>
          <t>Steam boilers and hot water boilers fired by coal. Regulatory scope categorised by steam tonnage: small coal-fired boilers of 10 steam tons per hour and below (priority phase-out); coal-fired boilers of 35 steam tons per hour and below (phase-out target in key regions); decentralised coal-fired heating boilers in district heating network coverage areas (prohibited from new construction).</t>
        </is>
      </c>
      <c r="AA3" s="439" t="inlineStr">
        <is>
          <t>N/A</t>
        </is>
      </c>
      <c r="AB3" s="439" t="inlineStr">
        <is>
          <t>≤10 steam tons/hour; ≤35 steam tons/hour</t>
        </is>
      </c>
      <c r="AC3" s="439" t="inlineStr">
        <is>
          <t>Firms; Governments</t>
        </is>
      </c>
      <c r="AD3" s="439" t="inlineStr">
        <is>
          <t>Industrial enterprises and heating enterprises using coal-fired boilers; entities investing in new coal-fired boiler construction; and local governments responsible for implementing phase-out plans.</t>
        </is>
      </c>
      <c r="AE3" s="439" t="inlineStr">
        <is>
          <t>Production; Consumption (use, ownership or capital formation)</t>
        </is>
      </c>
      <c r="AF3" s="439" t="inlineStr">
        <is>
          <t>Operation and use of coal-fired boilers and investment in new coal-fired boiler construction. Includes prohibition on new construction of restricted boiler types and requirements for existing units to switch to clean energy or be dismantled within prescribed time limits.</t>
        </is>
      </c>
      <c r="AG3" s="439" t="inlineStr">
        <is>
          <t>N/A</t>
        </is>
      </c>
      <c r="AH3" s="439" t="inlineStr">
        <is>
          <t>N/A</t>
        </is>
      </c>
      <c r="AI3" s="439" t="inlineStr">
        <is>
          <t>N/A</t>
        </is>
      </c>
      <c r="AJ3" s="439" t="inlineStr">
        <is>
          <t>1) In areas covered by district heating networks, new construction or expansion of decentralised coal-fired heating boilers is prohibited; 2) County-level and above city built-up areas shall in principle no longer approve new coal-fired boilers of 35 steam tons per hour and below; 3) Key regions (Beijing-Tianjin-Hebei and surrounding areas, Yangtze River Delta, Fenwei Plain, etc.) shall in principle no longer approve new coal-fired boilers except for district heating; 4) Cities failing to meet PM2.5 standards shall substantially eliminate coal-fired boilers of 10 steam tons per hour and below by 2025; 5) Key regions shall substantially eliminate coal-fired boilers of 35 steam tons per hour and below by 2025; 6) Existing coal-fired boilers failing to meet emission standards shall be dismantled or converted to clean energy within prescribed time limits.</t>
        </is>
      </c>
      <c r="AK3" s="439" t="inlineStr">
        <is>
          <t>N/A</t>
        </is>
      </c>
      <c r="AL3" s="439" t="inlineStr">
        <is>
          <t>N/A</t>
        </is>
      </c>
      <c r="AM3" s="439" t="inlineStr">
        <is>
          <t>Inspections or audits conducted by government authorities or third parties</t>
        </is>
      </c>
      <c r="AN3" s="439" t="inlineStr">
        <is>
          <t>MEE, together with market regulation, NDRC and other departments, conducts supervision and inspection of coal-fired boiler ban enforcement, including review of new boiler use registration, verification of existing boiler phase-out progress, and inspection of clean energy replacement implementation.</t>
        </is>
      </c>
      <c r="AO3" s="439" t="inlineStr">
        <is>
          <t>Compliance order; Monetary penalties</t>
        </is>
      </c>
      <c r="AP3" s="439" t="inlineStr">
        <is>
          <t>For new construction or expansion of high-pollution-fuel-fired facilities in prohibited fuel zones, or failure to switch to clean energy within prescribed time limits, the MEE shall confiscate high-pollution-fuel-fired facilities, organise demolition of coal-fired heating boilers, and impose fines.</t>
        </is>
      </c>
      <c r="AQ3" s="439" t="inlineStr">
        <is>
          <t>The state provides financial support for coal-fired boiler elimination and clean energy replacement through central budget investment and air pollution prevention and control special funds; encourages adoption of electric boilers, natural gas boilers, biomass boilers and industrial waste heat for clean heating and steam supply.</t>
        </is>
      </c>
      <c r="AR3" s="439" t="inlineStr">
        <is>
          <t>The state provides financial support for coal-fired boiler elimination and clean energy replacement through central budget investment and air pollution prevention and control special funds; encourages adoption of electric boilers, natural gas boilers, biomass boilers and industrial waste heat for clean heating and steam supply.</t>
        </is>
      </c>
      <c r="AS3" s="439" t="inlineStr">
        <is>
          <t>N/A</t>
        </is>
      </c>
      <c r="AT3" s="439" t="inlineStr">
        <is>
          <t>N/A</t>
        </is>
      </c>
      <c r="AU3" s="439" t="inlineStr">
        <is>
          <t>C25; D35; E36; E37; E38; E39</t>
        </is>
      </c>
      <c r="AV3" s="439" t="inlineStr">
        <is>
          <t>CO2</t>
        </is>
      </c>
      <c r="AW3" s="439" t="inlineStr">
        <is>
          <t>Positive</t>
        </is>
      </c>
      <c r="AX3" s="439" t="inlineStr">
        <is>
          <t>Pollution control; Energy conservation; Renewable energy development</t>
        </is>
      </c>
      <c r="AY3" s="439" t="inlineStr">
        <is>
          <t>Air Pollution Prevention and Control Law of the People's Republic of China (revised 29 August 2015, effective 1 January 2016); Action Plan for Green, Low-Carbon and High-Quality Development of Boilers (Fa Gai Huan Zi [2023] No. 1638)</t>
        </is>
      </c>
      <c r="AZ3" s="439" t="inlineStr">
        <is>
          <t>https://www.mee.gov.cn/ywgz/fgbz/fl/201811/t20181113_673567.shtml</t>
        </is>
      </c>
      <c r="BA3" s="439" t="inlineStr">
        <is>
          <t>https://zfxxgk.ndrc.gov.cn/web/iteminfo.jsp?id=20297</t>
        </is>
      </c>
    </row>
    <row r="4">
      <c r="A4" s="439" t="inlineStr">
        <is>
          <t>CHNTECBPPI01S000</t>
        </is>
      </c>
      <c r="B4" s="439" t="inlineStr">
        <is>
          <t>Instrument</t>
        </is>
      </c>
      <c r="C4" s="439" t="inlineStr">
        <is>
          <t>Technology standard</t>
        </is>
      </c>
      <c r="D4" s="439" t="inlineStr">
        <is>
          <t>Bans and phase-outs of plastic products</t>
        </is>
      </c>
      <c r="E4" s="439" t="inlineStr">
        <is>
          <t>Industry</t>
        </is>
      </c>
      <c r="F4" s="439" t="inlineStr">
        <is>
          <t>Plastic products manufacturing; Retail; Food service; Accommodation; Express delivery</t>
        </is>
      </c>
      <c r="G4" s="439" t="inlineStr">
        <is>
          <t>塑料制品禁限制</t>
        </is>
      </c>
      <c r="H4" s="439" t="inlineStr">
        <is>
          <t>Ban and Restrictions on Plastic Products</t>
        </is>
      </c>
      <c r="I4" s="439" t="inlineStr">
        <is>
          <t>N/A</t>
        </is>
      </c>
      <c r="J4" s="439" t="inlineStr">
        <is>
          <t>China's plastic products ban and restriction system was established by the Opinions on Further Strengthening Plastic Pollution Control (Fa Gai Huan Zi [2020] No. 80, 16 January 2020). Following the approach of 'ban and restrict a batch, substitute and recycle a batch, and standardise a batch', the policy progressively prohibits and restricts the production, sale and use of specified plastic products across three time horizons: 2020, 2022 and 2025. Banned and restricted items include: by end-2020, nationwide prohibition on production and sale of ultra-thin plastic shopping bags (&lt;0.025 mm), polyethylene agricultural film (&lt;0.01 mm), single-use expanded polystyrene tableware, and single-use plastic cotton buds; by end-2020, nationwide prohibition on use of non-degradable single-use plastic straws in the food service sector and on non-degradable single-use plastic tableware for dine-in food service in built-up areas of prefecture-level and above cities; by end-2022, prohibition on sale of rinse-off cosmetic products containing plastic microbeads; by end-2025, nationwide prohibition on use of non-degradable plastic packaging bags, plastic tape and single-use plastic woven bags by postal and express delivery outlets. On 8 September 2021, the NDRC and MEE issued the 14th Five-Year Plan Action Plan for Plastic Pollution Control (Fa Gai Huan Zi [2021] No. 1298), further strengthening whole-chain governance. The 2020 revision of the Law on the Prevention and Control of Environmental Pollution by Solid Waste (effective 1 September 2020) enshrined the plastic products restrictions in statutory law. Mitigation relevance is indirect: by reducing production and consumption of petroleum-based plastics, the policy avoids upstream GHG emissions from fossil feedstock extraction and processing.</t>
        </is>
      </c>
      <c r="K4" s="439" t="inlineStr">
        <is>
          <t>Pollution control; Resource conservation; Circular economy</t>
        </is>
      </c>
      <c r="L4" s="439" t="inlineStr">
        <is>
          <t>Indirect</t>
        </is>
      </c>
      <c r="M4" s="439" t="inlineStr">
        <is>
          <t>Supply-side</t>
        </is>
      </c>
      <c r="N4" s="439" t="inlineStr">
        <is>
          <t>CHN</t>
        </is>
      </c>
      <c r="O4" s="439" t="inlineStr">
        <is>
          <t>national</t>
        </is>
      </c>
      <c r="P4" s="439" t="inlineStr">
        <is>
          <t>N/A</t>
        </is>
      </c>
      <c r="Q4" s="439" t="inlineStr">
        <is>
          <t>16/01/2020</t>
        </is>
      </c>
      <c r="R4" s="439" t="inlineStr">
        <is>
          <t>16/01/2020</t>
        </is>
      </c>
      <c r="S4" s="439" t="inlineStr">
        <is>
          <t>N/A</t>
        </is>
      </c>
      <c r="T4" s="439" t="inlineStr">
        <is>
          <t>08/09/2021</t>
        </is>
      </c>
      <c r="U4" s="439" t="inlineStr">
        <is>
          <t>First adopted on 16 January 2020 (Fa Gai Huan Zi [2020] No. 80). On 29 April 2020, the Law on the Prevention and Control of Environmental Pollution by Solid Waste was amended (effective 1 September 2020), enshrining the plastic products restrictions in statutory law. On 8 September 2021, the NDRC and MEE jointly issued the 14th Five-Year Plan Action Plan for Plastic Pollution Control (Fa Gai Huan Zi [2021] No. 1298), further strengthening the 2020 framework with requirements for source reduction in plastic production and use, promotion of alternative products, plastic waste recycling and disposal, and clean-up of plastic waste in key areas.</t>
        </is>
      </c>
      <c r="V4" s="439">
        <f>IF(R4="","In force",IF(R4="N/A","In force",IF(TODAY()&lt;DATE(VALUE(RIGHT(R4,4)),VALUE(MID(R4,4,2)),VALUE(LEFT(R4,2))),"Scheduled",IF(S4="","In force",IF(S4="N/A","In force",IF(TODAY()&lt;DATE(VALUE(RIGHT(S4,4)),VALUE(MID(S4,4,2)),VALUE(LEFT(S4,2))),"In force","Ended"))))))</f>
        <v/>
      </c>
      <c r="W4" s="439" t="inlineStr">
        <is>
          <t>National Development and Reform Commission; Ministry of Ecology and Environment; Ministry of Commerce; State Administration for Market Regulation; State Post Bureau; Ministry of Agriculture and Rural Affairs</t>
        </is>
      </c>
      <c r="X4" s="439" t="inlineStr">
        <is>
          <t>Plastic products subject to bans and restrictions</t>
        </is>
      </c>
      <c r="Y4" s="439" t="inlineStr">
        <is>
          <t>existing</t>
        </is>
      </c>
      <c r="Z4" s="439" t="inlineStr">
        <is>
          <t>Covers multiple categories of banned and restricted plastic products: (1) Ultra-thin plastic shopping bags (&lt;0.025 mm) — nationwide ban on production and sale by end-2020; (2) Polyethylene agricultural film (&lt;0.01 mm) — nationwide ban on production and sale by end-2020; (3) Single-use plastic straws — nationwide ban on use in food service by end-2020; (4) Single-use expanded polystyrene tableware — nationwide ban on production and sale by end-2020; (5) Single-use plastic cotton buds — nationwide ban on production by end-2020; (6) Rinse-off cosmetic products containing plastic microbeads — nationwide ban on sale by end-2022; (7) Non-degradable single-use plastic tableware — ban on use in dine-in food service in built-up areas of prefecture-level and above cities by end-2020, extended to county seats by end-2025; (8) Non-degradable plastic packaging bags, plastic tape, single-use plastic woven bags — nationwide ban on use by postal and express delivery outlets by end-2025; (9) Single-use plastic amenities (hotels) — no longer proactively provided by star-rated hotels nationwide by end-2025.</t>
        </is>
      </c>
      <c r="AA4" s="439" t="inlineStr">
        <is>
          <t>N/A</t>
        </is>
      </c>
      <c r="AB4" s="439" t="inlineStr">
        <is>
          <t>N/A</t>
        </is>
      </c>
      <c r="AC4" s="439" t="inlineStr">
        <is>
          <t>Firms</t>
        </is>
      </c>
      <c r="AD4" s="439" t="inlineStr">
        <is>
          <t>Plastic products manufacturers; retail enterprises; food service enterprises; hotels; express delivery enterprises; e-commerce platforms.</t>
        </is>
      </c>
      <c r="AE4" s="439" t="inlineStr">
        <is>
          <t>Production; Sales; Consumption</t>
        </is>
      </c>
      <c r="AF4" s="439" t="inlineStr">
        <is>
          <t>Production, sale and use of various types of banned and restricted plastic products, including: production and retail use of plastic shopping bags; use of single-use plastic straws and tableware in food service; provision of single-use plastic amenities by hotels; use of non-degradable plastic packaging in express delivery; production and sale of rinse-off cosmetic products containing plastic microbeads.</t>
        </is>
      </c>
      <c r="AG4" s="439" t="inlineStr">
        <is>
          <t>N/A</t>
        </is>
      </c>
      <c r="AH4" s="439" t="inlineStr">
        <is>
          <t>N/A</t>
        </is>
      </c>
      <c r="AI4" s="439" t="inlineStr">
        <is>
          <t>N/A</t>
        </is>
      </c>
      <c r="AJ4" s="439" t="inlineStr">
        <is>
          <t>1) By end-2020: nationwide prohibition on production and sale of ultra-thin plastic shopping bags (&lt;0.025 mm), polyethylene agricultural film (&lt;0.01 mm), single-use expanded polystyrene tableware, and single-use plastic cotton buds; 2) By end-2020: nationwide prohibition on use of non-degradable single-use plastic straws in the food service sector; prohibition on use of non-degradable single-use plastic tableware for dine-in food service in built-up areas of prefecture-level and above cities; 3) By end-2020: prohibition on manufacturing plastic products from medical waste; prohibition on import of waste plastics; 4) By end-2022: prohibition on sale of rinse-off cosmetic products containing plastic microbeads; 5) By end-2025: nationwide prohibition on use of non-degradable plastic packaging bags, plastic tape and single-use plastic woven bags by postal and express delivery outlets; 6) By end-2025: 30% reduction in consumption intensity of non-degradable single-use plastic tableware in the food takeaway sector in prefecture-level and above cities; 7) By end-2025: all hotels, guesthouses and B&amp;Bs nationwide shall no longer proactively provide single-use plastic amenities.</t>
        </is>
      </c>
      <c r="AK4" s="439" t="inlineStr">
        <is>
          <t>N/A</t>
        </is>
      </c>
      <c r="AL4" s="439" t="inlineStr">
        <is>
          <t>N/A</t>
        </is>
      </c>
      <c r="AM4" s="439" t="inlineStr">
        <is>
          <t>Inspections or audits conducted by government authorities or third parties</t>
        </is>
      </c>
      <c r="AN4" s="439" t="inlineStr">
        <is>
          <t>Supervision and inspections conducted by government authorities; enterprise reporting. Commerce, postal and other departments of local people's governments at or above the county level conduct supervision and inspection of retail venues, food service enterprises, express delivery enterprises and e-commerce platforms. Retail venues, e-commerce platforms, courier enterprises and food delivery platforms must report the use and recycling of single-use plastic products to commerce and postal authorities.</t>
        </is>
      </c>
      <c r="AO4" s="439" t="inlineStr">
        <is>
          <t>Monetary penalties; Fines; Confiscation of illegal gains</t>
        </is>
      </c>
      <c r="AP4" s="439" t="inlineStr">
        <is>
          <t>Administrative penalties (CNY 10,000 to 100,000); confiscation of illegal gains; orders for rectification; credit discipline. Violations are subject to investigation and punishment by market regulation authorities and other relevant departments. Failure to comply with the prohibition on non-degradable plastic bags and other single-use plastic products is punishable by a fine of CNY 10,000 to 100,000 under Article 106 of the Law on the Prevention and Control of Environmental Pollution by Solid Waste. The 2025 Ecological Code (second draft review) introduces penalties for the production and sale of banned plastics, including fines of 1-3 times the value of illegal products, confiscation, and licence revocation.</t>
        </is>
      </c>
      <c r="AQ4" s="439" t="inlineStr">
        <is>
          <t>Promotion of alternative products; R&amp;D support for degradable plastics; development of recycling systems. Encouraging the use of paper bags, cloth bags, bamboo and wood products, degradable plastics and other alternatives; supporting R&amp;D and industrialisation of degradable plastics and recycled plastic packaging materials; promoting the construction of express packaging recycling and plastic waste collection systems.</t>
        </is>
      </c>
      <c r="AR4" s="439" t="inlineStr">
        <is>
          <t>Promotion of alternative products; R&amp;D support for degradable plastics; development of recycling systems. Encouraging the use of paper bags, cloth bags, bamboo and wood products, degradable plastics and other alternatives; supporting R&amp;D and industrialisation of degradable plastics and recycled plastic packaging materials; promoting the construction of express packaging recycling and plastic waste collection systems.</t>
        </is>
      </c>
      <c r="AS4" s="439" t="inlineStr">
        <is>
          <t>N/A</t>
        </is>
      </c>
      <c r="AT4" s="439" t="inlineStr">
        <is>
          <t>N/A</t>
        </is>
      </c>
      <c r="AU4" s="439" t="inlineStr">
        <is>
          <t>C20; C22; G47; I55; I56; H53</t>
        </is>
      </c>
      <c r="AV4" s="439" t="inlineStr">
        <is>
          <t>CO2</t>
        </is>
      </c>
      <c r="AW4" s="439" t="inlineStr">
        <is>
          <t>Positive</t>
        </is>
      </c>
      <c r="AX4" s="439" t="inlineStr">
        <is>
          <t>Pollution control; Resource conservation; Circular economy</t>
        </is>
      </c>
      <c r="AY4" s="439" t="inlineStr">
        <is>
          <t>Opinions on Further Strengthening Plastic Pollution Control (Fa Gai Huan Zi [2020] No. 80)</t>
        </is>
      </c>
      <c r="AZ4" s="439" t="inlineStr">
        <is>
          <t>https://www.ndrc.gov.cn/xxgk/zcfb/tz/202001/t20200119_1219275_ext.html</t>
        </is>
      </c>
      <c r="BA4" s="439" t="inlineStr">
        <is>
          <t>14th Five-Year Plan Action Plan for Plastic Pollution Control (Fa Gai Huan Zi [2021] No. 1298, 8 September 2021): https://www.ndrc.gov.cn/xxgk/zcfb/tz/202109/t20210915_1296557_ext.html; Law on the Prevention and Control of Environmental Pollution by Solid Waste (2020 revision, Presidential Decree No. 43): https://www.gov.cn/xinwen/2020-04/30/content_5507561.htm</t>
        </is>
      </c>
    </row>
    <row r="5">
      <c r="A5" s="439" t="inlineStr">
        <is>
          <t>CHNTECFGAI01S000</t>
        </is>
      </c>
      <c r="B5" s="439" t="inlineStr">
        <is>
          <t>Instrument</t>
        </is>
      </c>
      <c r="C5" s="439" t="inlineStr">
        <is>
          <t>Technology standard</t>
        </is>
      </c>
      <c r="D5" s="439" t="inlineStr">
        <is>
          <t>Bans and phase-outs of fluorinated greenhouse gases (F-gases)</t>
        </is>
      </c>
      <c r="E5" s="439" t="inlineStr">
        <is>
          <t>Industry</t>
        </is>
      </c>
      <c r="F5" s="439" t="inlineStr">
        <is>
          <t>Refrigeration equipment manufacturing</t>
        </is>
      </c>
      <c r="G5" s="439" t="inlineStr">
        <is>
          <t>禁止生产以HFCs为制冷剂的电冰箱和冰柜</t>
        </is>
      </c>
      <c r="H5" s="439" t="inlineStr">
        <is>
          <t>Ban on Production of Household Refrigerators and Freezers Using HFCs as Refrigerants</t>
        </is>
      </c>
      <c r="I5" s="439" t="inlineStr">
        <is>
          <t>N/A</t>
        </is>
      </c>
      <c r="J5" s="439" t="inlineStr">
        <is>
          <t>The Announcement on Prohibiting the Production of Household Refrigerators and Freezers Using Hydrofluorocarbons (HFCs) as Refrigerants (Ministry of Ecology and Environment Announcement 2025 No. 27, issued 15 November 2025) prohibits, from 1 January 2026, the production of household refrigerators and freezers using HFCs as refrigerants (including products for export, excluding portable refrigerators for vehicles). The announcement implements the requirement in the China National Plan for Implementing the Montreal Protocol on Substances that Deplete the Ozone Layer (2025–2030) that the household refrigeration sector shall prohibit production of refrigerators and freezers using HFCs as refrigerants from 2026. Currently over 90% of China's refrigerator and freezer industry already uses the environmentally friendly refrigerant isobutane (R600a).</t>
        </is>
      </c>
      <c r="K5" s="439" t="inlineStr">
        <is>
          <t>Climate change mitigation</t>
        </is>
      </c>
      <c r="L5" s="439" t="inlineStr">
        <is>
          <t>Direct</t>
        </is>
      </c>
      <c r="M5" s="439" t="inlineStr">
        <is>
          <t>Supply-side</t>
        </is>
      </c>
      <c r="N5" s="439" t="inlineStr">
        <is>
          <t>CHN</t>
        </is>
      </c>
      <c r="O5" s="439" t="inlineStr">
        <is>
          <t>national</t>
        </is>
      </c>
      <c r="P5" s="439" t="inlineStr">
        <is>
          <t>N/A</t>
        </is>
      </c>
      <c r="Q5" s="439" t="inlineStr">
        <is>
          <t>15/11/2025</t>
        </is>
      </c>
      <c r="R5" s="439" t="inlineStr">
        <is>
          <t>01/01/2026</t>
        </is>
      </c>
      <c r="S5" s="439" t="inlineStr">
        <is>
          <t>N/A</t>
        </is>
      </c>
      <c r="T5" s="439" t="inlineStr">
        <is>
          <t>N/A</t>
        </is>
      </c>
      <c r="U5" s="439" t="inlineStr">
        <is>
          <t>N/A</t>
        </is>
      </c>
      <c r="V5" s="439">
        <f>IF(R5="","In force",IF(R5="N/A","In force",IF(TODAY()&lt;DATE(VALUE(RIGHT(R5,4)),VALUE(MID(R5,4,2)),VALUE(LEFT(R5,2))),"Scheduled",IF(S5="","In force",IF(S5="N/A","In force",IF(TODAY()&lt;DATE(VALUE(RIGHT(S5,4)),VALUE(MID(S5,4,2)),VALUE(LEFT(S5,2))),"In force","Ended"))))))</f>
        <v/>
      </c>
      <c r="W5" s="439" t="inlineStr">
        <is>
          <t>Ministry of Ecology and Environment; National Development and Reform Commission; Ministry of Industry and Information Technology; Ministry of Commerce; General Administration of Customs</t>
        </is>
      </c>
      <c r="X5" s="439" t="inlineStr">
        <is>
          <t>Household refrigerators and freezers using HFCs as refrigerants</t>
        </is>
      </c>
      <c r="Y5" s="439" t="inlineStr">
        <is>
          <t>new</t>
        </is>
      </c>
      <c r="Z5" s="439" t="inlineStr">
        <is>
          <t>Household refrigerators and freezers using hydrofluorocarbons (HFCs) as refrigerants. Product scope defined under GB/T 8059-2016 Household and Similar Refrigerating Appliances, including products for export, excluding portable refrigerators for vehicles. Currently over 90% of China's refrigerator and freezer industry uses isobutane (R600a) as refrigerant; only a small share of export products still use HFC refrigerants.</t>
        </is>
      </c>
      <c r="AA5" s="439" t="inlineStr">
        <is>
          <t>N/A</t>
        </is>
      </c>
      <c r="AB5" s="439" t="inlineStr">
        <is>
          <t>N/A</t>
        </is>
      </c>
      <c r="AC5" s="439" t="inlineStr">
        <is>
          <t>Firms</t>
        </is>
      </c>
      <c r="AD5" s="439" t="inlineStr">
        <is>
          <t>Manufacturers producing household refrigerators and freezers using HFCs as refrigerants within China.</t>
        </is>
      </c>
      <c r="AE5" s="439" t="inlineStr">
        <is>
          <t>Production</t>
        </is>
      </c>
      <c r="AF5" s="439" t="inlineStr">
        <is>
          <t>From 1 January 2026, production of household refrigerators and freezers using HFCs as refrigerants is prohibited. Covers all production stages including assembly and refrigerant charging. CCC certificates for HFC-refrigerant products must be modified or cancelled by 31 December 2025.</t>
        </is>
      </c>
      <c r="AG5" s="439" t="inlineStr">
        <is>
          <t>N/A</t>
        </is>
      </c>
      <c r="AH5" s="439" t="inlineStr">
        <is>
          <t>N/A</t>
        </is>
      </c>
      <c r="AI5" s="439" t="inlineStr">
        <is>
          <t>N/A</t>
        </is>
      </c>
      <c r="AJ5" s="439" t="inlineStr">
        <is>
          <t>1) From 1 January 2026, comprehensive prohibition on production of household refrigerators and freezers using HFCs as refrigerants; 2) Product scope defined under GB/T 8059-2016, including export products, excluding portable vehicle refrigerators; 3) CCC certificates for HFC-refrigerant products must be modified or cancelled by 31 December 2025.</t>
        </is>
      </c>
      <c r="AK5" s="439" t="inlineStr">
        <is>
          <t>N/A</t>
        </is>
      </c>
      <c r="AL5" s="439" t="inlineStr">
        <is>
          <t>N/A</t>
        </is>
      </c>
      <c r="AM5" s="439" t="inlineStr">
        <is>
          <t>Inspections or audits conducted by government authorities or third parties</t>
        </is>
      </c>
      <c r="AN5" s="439" t="inlineStr">
        <is>
          <t>The MEE, together with relevant departments, conducts supervision and inspection of compliance with the HFC refrigerator and freezer production ban, including on-site inspection of manufacturing facilities, sampling and testing of refrigerant types in products, and verification of CCC certificate modification status.</t>
        </is>
      </c>
      <c r="AO5" s="439" t="inlineStr">
        <is>
          <t>Compliance order; Monetary penalties</t>
        </is>
      </c>
      <c r="AP5" s="439" t="inlineStr">
        <is>
          <t>For enterprises continuing to produce household refrigerators and freezers using HFCs as refrigerants in violation of the ban, the MEE, together with relevant departments, shall impose penalties in accordance with law, including orders to cease production, confiscation of illegal gains, and fines.</t>
        </is>
      </c>
      <c r="AQ5" s="439" t="inlineStr">
        <is>
          <t>Encourage enterprises to increase R&amp;D and promotion of environmentally friendly refrigerants (such as R600a, R290); guide export-oriented enterprises to align with international market HFC control requirements and promote product upgrading.</t>
        </is>
      </c>
      <c r="AR5" s="439" t="inlineStr">
        <is>
          <t>Encourage enterprises to increase R&amp;D and promotion of environmentally friendly refrigerants (such as R600a, R290); guide export-oriented enterprises to align with international market HFC control requirements and promote product upgrading.</t>
        </is>
      </c>
      <c r="AS5" s="439" t="inlineStr">
        <is>
          <t>N/A</t>
        </is>
      </c>
      <c r="AT5" s="439" t="inlineStr">
        <is>
          <t>N/A</t>
        </is>
      </c>
      <c r="AU5" s="439" t="inlineStr">
        <is>
          <t>C27</t>
        </is>
      </c>
      <c r="AV5" s="439" t="inlineStr">
        <is>
          <t>HFCs</t>
        </is>
      </c>
      <c r="AW5" s="439" t="inlineStr">
        <is>
          <t>Positive</t>
        </is>
      </c>
      <c r="AX5" s="439" t="inlineStr">
        <is>
          <t>Industrial development; Technological innovation</t>
        </is>
      </c>
      <c r="AY5" s="439" t="inlineStr">
        <is>
          <t>Announcement on Prohibiting the Production of Household Refrigerators and Freezers Using Hydrofluorocarbons (HFCs) as Refrigerants (Ministry of Ecology and Environment Announcement 2025 No. 27)</t>
        </is>
      </c>
      <c r="AZ5" s="439" t="inlineStr">
        <is>
          <t>https://www.mee.gov.cn/xxgk2018/xxgk/xxgk01/202511/t20251124_1134724.html</t>
        </is>
      </c>
      <c r="BA5" s="439" t="inlineStr">
        <is>
          <t>https://www.mee.gov.cn/ywdt/zbft/202511/t20251120_1134527.shtml</t>
        </is>
      </c>
    </row>
    <row r="6">
      <c r="A6" s="439" t="inlineStr">
        <is>
          <t>CHNTECODSI01S000</t>
        </is>
      </c>
      <c r="B6" s="439" t="inlineStr">
        <is>
          <t>Instrument</t>
        </is>
      </c>
      <c r="C6" s="439" t="inlineStr">
        <is>
          <t>Technology standard</t>
        </is>
      </c>
      <c r="D6" s="439" t="inlineStr">
        <is>
          <t>Bans and phase-outs of ozone-depleting substances</t>
        </is>
      </c>
      <c r="E6" s="439" t="inlineStr">
        <is>
          <t>Industry</t>
        </is>
      </c>
      <c r="F6" s="439" t="inlineStr">
        <is>
          <t>Chemical manufacturing; Refrigeration and air conditioning; Foam plastics; Fire protection; Solvents</t>
        </is>
      </c>
      <c r="G6" s="439" t="inlineStr">
        <is>
          <t>消耗臭氧层物质管理条例</t>
        </is>
      </c>
      <c r="H6" s="439" t="inlineStr">
        <is>
          <t>Regulation on the Administration of Ozone-Depleting Substances</t>
        </is>
      </c>
      <c r="I6" s="439" t="inlineStr">
        <is>
          <t>N/A</t>
        </is>
      </c>
      <c r="J6" s="439" t="inlineStr">
        <is>
          <t>The Regulation on the Administration of Ozone-Depleting Substances (State Council Decree No. 573, 2010; revised 2018; second revision by Decree No. 770, effective 1 March 2024) establishes a systematic control framework for the production, sale, use, import and export of ozone-depleting substances (ODS) and hydrofluorocarbons (HFCs). The regulation implements a total volume control and quota permit system for ODS and HFCs, prohibits new construction or expansion of ODS production and consumption facilities (except for essential uses), bans the use of phased-out ODS for applications such as refrigerants, blowing agents, fire extinguishing agents and solvents, and requires entities engaged in ODS recovery, recycling and destruction to carry out environmentally sound disposal without direct emission. The 2023 revision expanded the regulatory scope to HFCs to implement China's obligations under the Kigali Amendment to the Montreal Protocol.</t>
        </is>
      </c>
      <c r="K6" s="439" t="inlineStr">
        <is>
          <t>Ozone layer protection</t>
        </is>
      </c>
      <c r="L6" s="439" t="inlineStr">
        <is>
          <t>Indirect</t>
        </is>
      </c>
      <c r="M6" s="439" t="inlineStr">
        <is>
          <t>Supply-side</t>
        </is>
      </c>
      <c r="N6" s="439" t="inlineStr">
        <is>
          <t>CHN</t>
        </is>
      </c>
      <c r="O6" s="439" t="inlineStr">
        <is>
          <t>national</t>
        </is>
      </c>
      <c r="P6" s="439" t="inlineStr">
        <is>
          <t>N/A</t>
        </is>
      </c>
      <c r="Q6" s="439" t="inlineStr">
        <is>
          <t>08/04/2010</t>
        </is>
      </c>
      <c r="R6" s="439" t="inlineStr">
        <is>
          <t>01/06/2010</t>
        </is>
      </c>
      <c r="S6" s="439" t="inlineStr">
        <is>
          <t>N/A</t>
        </is>
      </c>
      <c r="T6" s="439" t="inlineStr">
        <is>
          <t>29/12/2023</t>
        </is>
      </c>
      <c r="U6" s="439" t="inlineStr">
        <is>
          <t>Revised on 29 December 2023 pursuant to the State Council Decision on Revising the Regulation on the Administration of Ozone-Depleting Substances (State Council Decree No. 770), effective 1 March 2024. This revision expanded the regulatory scope to include hydrofluorocarbons (HFCs) to implement China's obligations under the Kigali Amendment to the Montreal Protocol.</t>
        </is>
      </c>
      <c r="V6" s="439">
        <f>IF(R6="","In force",IF(R6="N/A","In force",IF(TODAY()&lt;DATE(VALUE(RIGHT(R6,4)),VALUE(MID(R6,4,2)),VALUE(LEFT(R6,2))),"Scheduled",IF(S6="","In force",IF(S6="N/A","In force",IF(TODAY()&lt;DATE(VALUE(RIGHT(S6,4)),VALUE(MID(S6,4,2)),VALUE(LEFT(S6,2))),"In force","Ended"))))))</f>
        <v/>
      </c>
      <c r="W6" s="439" t="inlineStr">
        <is>
          <t>Ministry of Ecology and Environment; National Development and Reform Commission; Ministry of Industry and Information Technology; Ministry of Commerce; General Administration of Customs</t>
        </is>
      </c>
      <c r="X6" s="439" t="inlineStr">
        <is>
          <t>Ozone-depleting substances (ODS) and hydrofluorocarbons (HFCs)</t>
        </is>
      </c>
      <c r="Y6" s="439" t="inlineStr">
        <is>
          <t>new; existing</t>
        </is>
      </c>
      <c r="Z6" s="439" t="inlineStr">
        <is>
          <t>Chemicals listed in the China Controlled ODS List, including chlorofluorocarbons (CFCs), halons, carbon tetrachloride, methyl chloroform, hydrochlorofluorocarbons (HCFCs), hydrobromofluorocarbons (HBFCs), bromochloromethane, and hydrofluorocarbons (HFCs). Following the 2023 revision, HFCs are included within the regulatory scope.</t>
        </is>
      </c>
      <c r="AA6" s="439" t="inlineStr">
        <is>
          <t>N/A</t>
        </is>
      </c>
      <c r="AB6" s="439" t="inlineStr">
        <is>
          <t>N/A</t>
        </is>
      </c>
      <c r="AC6" s="439" t="inlineStr">
        <is>
          <t>Firms</t>
        </is>
      </c>
      <c r="AD6" s="439" t="inlineStr">
        <is>
          <t>Entities engaged in the production, sale, use, import and export of ozone-depleting substances (including HFCs), as well as entities that incidentally generate ODS during production processes.</t>
        </is>
      </c>
      <c r="AE6" s="439" t="inlineStr">
        <is>
          <t>Production; Sales; Import/Export; Consumption (use, ownership or capital formation)</t>
        </is>
      </c>
      <c r="AF6" s="439" t="inlineStr">
        <is>
          <t>Production, sale, use, import and export of ozone-depleting substances. ODS are subject to total volume control and quota management; HFCs are subject to quota permit management. Phased-out ODS are prohibited from use as refrigerants, blowing agents, fire extinguishing agents, etc. Entities engaged in ODS recovery, recycling and destruction are subject to record-filing management and must carry out environmentally sound disposal without direct emission.</t>
        </is>
      </c>
      <c r="AG6" s="439" t="inlineStr">
        <is>
          <t>N/A</t>
        </is>
      </c>
      <c r="AH6" s="439" t="inlineStr">
        <is>
          <t>N/A</t>
        </is>
      </c>
      <c r="AI6" s="439" t="inlineStr">
        <is>
          <t>N/A</t>
        </is>
      </c>
      <c r="AJ6" s="439" t="inlineStr">
        <is>
          <t>1) Total volume control and quota permit system for ODS and HFCs production, use and import/export; 2) Production and consumption quota permits required for entities producing or using ODS; 3) Import/export permits required for ODS and HFCs; 4) Prohibition on new construction or expansion of facilities producing or using ODS (except for essential uses); 5) Prohibition on use of phased-out ODS as refrigerants, blowing agents, fire extinguishing agents, solvents and cleaning agents; 6) Environmentally sound disposal required for ODS recovery, recycling and destruction — direct emission prohibited; 7) Management records required for entities producing, selling and using ODS and HFCs.</t>
        </is>
      </c>
      <c r="AK6" s="439" t="inlineStr">
        <is>
          <t>N/A</t>
        </is>
      </c>
      <c r="AL6" s="439" t="inlineStr">
        <is>
          <t>N/A</t>
        </is>
      </c>
      <c r="AM6" s="439" t="inlineStr">
        <is>
          <t>Inspections or audits conducted by government authorities or third parties</t>
        </is>
      </c>
      <c r="AN6" s="439" t="inlineStr">
        <is>
          <t>The MEE, together with relevant departments, conducts supervision and inspection of ODS production, sale, use and import/export activities. Inspections cover quota permit holding and usage, production and use data reporting, import/export approval verification, and environmentally sound disposal implementation. Inspected entities must truthfully report and provide necessary documentation.</t>
        </is>
      </c>
      <c r="AO6" s="439" t="inlineStr">
        <is>
          <t>Compliance order; Monetary penalties</t>
        </is>
      </c>
      <c r="AP6" s="439" t="inlineStr">
        <is>
          <t>For unpermitted production or use of ODS and HFCs, the MEE shall order cessation of production or use, confiscate illegal gains and impose fines; in serious cases, order closure with approval from the competent people's government. For failure to carry out environmentally sound disposal or for direct emission, order rectification and impose fines. For import or export without permit, Customs shall impose penalties in accordance with law.</t>
        </is>
      </c>
      <c r="AQ6" s="439" t="inlineStr">
        <is>
          <t>The state encourages and supports research, development, promotion and application of ODS alternatives and alternative technologies. Entities and individuals achieving outstanding results in ODS phase-out shall be commended and rewarded in accordance with state provisions.</t>
        </is>
      </c>
      <c r="AR6" s="439" t="inlineStr">
        <is>
          <t>The state encourages and supports research, development, promotion and application of ODS alternatives and alternative technologies. Entities and individuals achieving outstanding results in ODS phase-out shall be commended and rewarded in accordance with state provisions.</t>
        </is>
      </c>
      <c r="AS6" s="439" t="inlineStr">
        <is>
          <t>N/A</t>
        </is>
      </c>
      <c r="AT6" s="439" t="inlineStr">
        <is>
          <t>N/A</t>
        </is>
      </c>
      <c r="AU6" s="439" t="inlineStr">
        <is>
          <t>C20; C26; C29</t>
        </is>
      </c>
      <c r="AV6" s="439" t="inlineStr">
        <is>
          <t>HFCs</t>
        </is>
      </c>
      <c r="AW6" s="439" t="inlineStr">
        <is>
          <t>Positive</t>
        </is>
      </c>
      <c r="AX6" s="439" t="inlineStr">
        <is>
          <t>Pollution control; Industrial development; Technological innovation</t>
        </is>
      </c>
      <c r="AY6" s="439" t="inlineStr">
        <is>
          <t>Regulation on the Administration of Ozone-Depleting Substances (State Council Decree No. 573, adopted 8 April 2010; revised 19 March 2018; second revision by State Council Decree No. 770, effective 1 March 2024)</t>
        </is>
      </c>
      <c r="AZ6" s="439" t="inlineStr">
        <is>
          <t>https://www.gov.cn/zhengce/content/202401/content_6924477.htm</t>
        </is>
      </c>
      <c r="BA6" s="439" t="inlineStr">
        <is>
          <t>N/A</t>
        </is>
      </c>
    </row>
    <row r="7">
      <c r="A7" s="439" t="inlineStr">
        <is>
          <t>CHNTECMEMI01S000</t>
        </is>
      </c>
      <c r="B7" s="439" t="inlineStr">
        <is>
          <t>Instrument</t>
        </is>
      </c>
      <c r="C7" s="439" t="inlineStr">
        <is>
          <t>Technology standard</t>
        </is>
      </c>
      <c r="D7" s="439" t="inlineStr">
        <is>
          <t>Minimum Energy Performance Standards (MEPS) for electric motors</t>
        </is>
      </c>
      <c r="E7" s="439" t="inlineStr">
        <is>
          <t>Industry</t>
        </is>
      </c>
      <c r="F7" s="439" t="inlineStr">
        <is>
          <t>Electric motor manufacturing; General equipment manufacturing</t>
        </is>
      </c>
      <c r="G7" s="439" t="inlineStr">
        <is>
          <t>电动机能效限定值及能效等级</t>
        </is>
      </c>
      <c r="H7" s="439" t="inlineStr">
        <is>
          <t>Minimum Allowable Values of Energy Efficiency and Energy Efficiency Grades for Electric Motors</t>
        </is>
      </c>
      <c r="I7" s="439" t="inlineStr">
        <is>
          <t>N/A</t>
        </is>
      </c>
      <c r="J7" s="439" t="inlineStr">
        <is>
          <t>GB 18613-2020 Minimum Allowable Values of Energy Efficiency and Energy Efficiency Grades for Electric Motors specifies the energy efficiency grades, minimum allowable values and test methods for three-phase asynchronous motors, single-phase asynchronous motors, and air conditioner fan motors. It replaced GB 18613-2012 and GB 25958-2010, was published on 29 May 2020 and took effect on 1 June 2021. Under the new standard, China's minimum energy efficiency standard for electric motors corresponds to IE3 level.</t>
        </is>
      </c>
      <c r="K7" s="439" t="inlineStr">
        <is>
          <t>Energy efficiency; Energy conservation</t>
        </is>
      </c>
      <c r="L7" s="439" t="inlineStr">
        <is>
          <t>Direct</t>
        </is>
      </c>
      <c r="M7" s="439" t="inlineStr">
        <is>
          <t>Supply-side</t>
        </is>
      </c>
      <c r="N7" s="439" t="inlineStr">
        <is>
          <t>CHN</t>
        </is>
      </c>
      <c r="O7" s="439" t="inlineStr">
        <is>
          <t>national</t>
        </is>
      </c>
      <c r="P7" s="439" t="inlineStr">
        <is>
          <t>N/A</t>
        </is>
      </c>
      <c r="Q7" s="439" t="inlineStr">
        <is>
          <t>10/01/2002</t>
        </is>
      </c>
      <c r="R7" s="439" t="inlineStr">
        <is>
          <t>01/08/2002</t>
        </is>
      </c>
      <c r="S7" s="439" t="inlineStr">
        <is>
          <t>N/A</t>
        </is>
      </c>
      <c r="T7" s="439" t="inlineStr">
        <is>
          <t>29/05/2020</t>
        </is>
      </c>
      <c r="U7" s="439" t="inlineStr">
        <is>
          <t>GB 18613-2020 Minimum Allowable Values of Energy Efficiency and Energy Efficiency Grades for Electric Motors was published on 29 May 2020 and took effect on 1 June 2021, replacing GB 18613-2012 and GB 25958-2010. The new standard raised the minimum energy efficiency requirement to IE3 level, extended the power range to 375 kW, and consolidated requirements for single-phase asynchronous motors and air conditioner fan motors.</t>
        </is>
      </c>
      <c r="V7" s="439">
        <f>IF(R7="","In force",IF(R7="N/A","In force",IF(TODAY()&lt;DATE(VALUE(RIGHT(R7,4)),VALUE(MID(R7,4,2)),VALUE(LEFT(R7,2))),"Scheduled",IF(S7="","In force",IF(S7="N/A","In force",IF(TODAY()&lt;DATE(VALUE(RIGHT(S7,4)),VALUE(MID(S7,4,2)),VALUE(LEFT(S7,2))),"In force","Ended"))))))</f>
        <v/>
      </c>
      <c r="W7" s="439" t="inlineStr">
        <is>
          <t>State Administration for Market Regulation; Standardization Administration of China</t>
        </is>
      </c>
      <c r="X7" s="439" t="inlineStr">
        <is>
          <t>Electric motors</t>
        </is>
      </c>
      <c r="Y7" s="439" t="inlineStr">
        <is>
          <t>new</t>
        </is>
      </c>
      <c r="Z7" s="439" t="inlineStr">
        <is>
          <t>Three-phase asynchronous motors (0.75 kW–375 kW, 2/4/6 pole), single-phase asynchronous motors (0.12 kW–3.7 kW, 2/4 pole), air conditioner fan motors (output 0.03 kW–3.7 kW). Covers the majority of general-purpose industrial drive motors.</t>
        </is>
      </c>
      <c r="AA7" s="439" t="inlineStr">
        <is>
          <t>N/A</t>
        </is>
      </c>
      <c r="AB7" s="439" t="inlineStr">
        <is>
          <t>N/A</t>
        </is>
      </c>
      <c r="AC7" s="439" t="inlineStr">
        <is>
          <t>Firms</t>
        </is>
      </c>
      <c r="AD7" s="439" t="inlineStr">
        <is>
          <t>Manufacturers and importers producing, importing or selling electric motors within China.</t>
        </is>
      </c>
      <c r="AE7" s="439" t="inlineStr">
        <is>
          <t>Production; Sales; Import</t>
        </is>
      </c>
      <c r="AF7" s="439" t="inlineStr">
        <is>
          <t>Production, import and sale of electric motors. Products must meet the minimum energy efficiency values specified in the standard before being placed on the market.</t>
        </is>
      </c>
      <c r="AG7" s="439" t="inlineStr">
        <is>
          <t>Grade 3</t>
        </is>
      </c>
      <c r="AH7" s="439" t="inlineStr">
        <is>
          <t>Energy efficiency grade</t>
        </is>
      </c>
      <c r="AI7" s="439" t="inlineStr">
        <is>
          <t>Electric motors must achieve at least Grade 3 (IE3) minimum energy efficiency to enter the market; Grades 1 and 2 are voluntary higher efficiency levels</t>
        </is>
      </c>
      <c r="AJ7" s="439" t="inlineStr">
        <is>
          <t>1) Electric motors must achieve at least Grade 3 energy efficiency (IE3) to be produced, imported or sold; 2) Products must bear an energy efficiency grade label; 3) Energy efficiency is classified into Grade 1 (highest), Grade 2 and Grade 3, with Grade 3 as the minimum market access threshold (corresponding to IE3).</t>
        </is>
      </c>
      <c r="AK7" s="439" t="inlineStr">
        <is>
          <t>N/A</t>
        </is>
      </c>
      <c r="AL7" s="439" t="inlineStr">
        <is>
          <t>N/A</t>
        </is>
      </c>
      <c r="AM7" s="439" t="inlineStr">
        <is>
          <t>Inspections or audits conducted by government authorities or third parties</t>
        </is>
      </c>
      <c r="AN7" s="439" t="inlineStr">
        <is>
          <t>Market regulatory authorities conduct energy efficiency label supervision inspections and product quality spot checks on electric motor products, covering accuracy of energy efficiency grade labelling and conformity of actual energy efficiency with labelled grades.</t>
        </is>
      </c>
      <c r="AO7" s="439" t="inlineStr">
        <is>
          <t>Compliance order; Monetary penalties</t>
        </is>
      </c>
      <c r="AP7" s="439" t="inlineStr">
        <is>
          <t>For production, import or sale of electric motor products that do not meet mandatory energy efficiency standards, market regulatory authorities shall order cessation of production, import or sale, confiscate illegal gains and impose fines; in serious cases, revoke the business licence.</t>
        </is>
      </c>
      <c r="AQ7" s="439" t="inlineStr">
        <is>
          <t>The state encourages production and use of Grade 1 and Grade 2 high-efficiency motors; promotes the high-efficiency motor market through energy-saving product certification and green public procurement.</t>
        </is>
      </c>
      <c r="AR7" s="439" t="inlineStr">
        <is>
          <t>The state encourages production and use of Grade 1 and Grade 2 high-efficiency motors; promotes the high-efficiency motor market through energy-saving product certification and green public procurement.</t>
        </is>
      </c>
      <c r="AS7" s="439" t="inlineStr">
        <is>
          <t>&gt;2 GtCO₂ (Source: NDRC 2024 expert assessment; annual CO₂ emissions from China's electric motor systems, accounting for ~35% of industrial CO₂. China's motor MEPS framework consists of three mandatory national standards — GB 18613, GB 30253, GB 30254 — which collectively cover all major industrial motor types. This figure represents the combined coverage of all three MEPS standards.)</t>
        </is>
      </c>
      <c r="AT7" s="439" t="inlineStr">
        <is>
          <t>~35% of industrial CO₂ emissions (Source: ibid.; share of motor system CO₂ in industrial sector emissions; combined value for the three motor MEPS standards)</t>
        </is>
      </c>
      <c r="AU7" s="439" t="inlineStr">
        <is>
          <t>C27; C28</t>
        </is>
      </c>
      <c r="AV7" s="439" t="inlineStr">
        <is>
          <t>CO2</t>
        </is>
      </c>
      <c r="AW7" s="439" t="inlineStr">
        <is>
          <t>Positive</t>
        </is>
      </c>
      <c r="AX7" s="439" t="inlineStr">
        <is>
          <t>Energy conservation; Industrial development</t>
        </is>
      </c>
      <c r="AY7" s="439" t="inlineStr">
        <is>
          <t>GB 18613-2020 Minimum Allowable Values of Energy Efficiency and Energy Efficiency Grades for Electric Motors</t>
        </is>
      </c>
      <c r="AZ7" s="439" t="inlineStr">
        <is>
          <t>https://openstd.samr.gov.cn/bzgk/std/newGbInfo?hcno=42E6A7FD8C7E4BD896221D92ABA1709B</t>
        </is>
      </c>
      <c r="BA7" s="439" t="inlineStr">
        <is>
          <t>https://openstd.samr.gov.cn/bzgk/std/newGbInfo?hcno=787D750F63BE1E92FB45A618082D1326</t>
        </is>
      </c>
    </row>
    <row r="8">
      <c r="A8" s="439" t="inlineStr">
        <is>
          <t>CHNTECMEMI02S000</t>
        </is>
      </c>
      <c r="B8" s="439" t="inlineStr">
        <is>
          <t>Instrument</t>
        </is>
      </c>
      <c r="C8" s="439" t="inlineStr">
        <is>
          <t>Technology standard</t>
        </is>
      </c>
      <c r="D8" s="439" t="inlineStr">
        <is>
          <t>Minimum Energy Performance Standards (MEPS) for electric motors</t>
        </is>
      </c>
      <c r="E8" s="439" t="inlineStr">
        <is>
          <t>Industry</t>
        </is>
      </c>
      <c r="F8" s="439" t="inlineStr">
        <is>
          <t>Electric motor manufacturing; General equipment manufacturing</t>
        </is>
      </c>
      <c r="G8" s="439" t="inlineStr">
        <is>
          <t>永磁同步电动机能效限定值及能效等级</t>
        </is>
      </c>
      <c r="H8" s="439" t="inlineStr">
        <is>
          <t>Minimum Allowable Values of Energy Efficiency and Energy Efficiency Grades for Permanent Magnet Synchronous Motors</t>
        </is>
      </c>
      <c r="I8" s="439" t="inlineStr">
        <is>
          <t>N/A</t>
        </is>
      </c>
      <c r="J8" s="439" t="inlineStr">
        <is>
          <t>GB 30253-2024 Minimum Allowable Values of Energy Efficiency and Energy Efficiency Grades for Permanent Magnet Synchronous Motors specifies the energy efficiency grades, minimum allowable values and test methods for permanent magnet synchronous motors, replacing GB 30253-2013. Compared with the previous standard, the power range is extended to 0.55 kW–1,000 kW (at or below 1,140 V) and high-voltage motor requirements are added. This mandatory national standard took effect on 1 October 2025.</t>
        </is>
      </c>
      <c r="K8" s="439" t="inlineStr">
        <is>
          <t>Energy efficiency; Energy conservation</t>
        </is>
      </c>
      <c r="L8" s="439" t="inlineStr">
        <is>
          <t>Direct</t>
        </is>
      </c>
      <c r="M8" s="439" t="inlineStr">
        <is>
          <t>Supply-side</t>
        </is>
      </c>
      <c r="N8" s="439" t="inlineStr">
        <is>
          <t>CHN</t>
        </is>
      </c>
      <c r="O8" s="439" t="inlineStr">
        <is>
          <t>national</t>
        </is>
      </c>
      <c r="P8" s="439" t="inlineStr">
        <is>
          <t>N/A</t>
        </is>
      </c>
      <c r="Q8" s="439" t="inlineStr">
        <is>
          <t>18/12/2013</t>
        </is>
      </c>
      <c r="R8" s="439" t="inlineStr">
        <is>
          <t>01/09/2014</t>
        </is>
      </c>
      <c r="S8" s="439" t="inlineStr">
        <is>
          <t>N/A</t>
        </is>
      </c>
      <c r="T8" s="439" t="inlineStr">
        <is>
          <t>29/09/2024</t>
        </is>
      </c>
      <c r="U8" s="439" t="inlineStr">
        <is>
          <t>GB 30253-2024 Minimum Allowable Values of Energy Efficiency and Energy Efficiency Grades for Permanent Magnet Synchronous Motors was published on 29 September 2024 and took effect on 1 October 2025, replacing GB 30253-2013. The new standard extended the power range to 0.55 kW–1,000 kW (≤1,140 V), added energy efficiency requirements for high-voltage models (3/6/10 kV), and extended coverage to explosion-proof motors.</t>
        </is>
      </c>
      <c r="V8" s="439">
        <f>IF(R8="","In force",IF(R8="N/A","In force",IF(TODAY()&lt;DATE(VALUE(RIGHT(R8,4)),VALUE(MID(R8,4,2)),VALUE(LEFT(R8,2))),"Scheduled",IF(S8="","In force",IF(S8="N/A","In force",IF(TODAY()&lt;DATE(VALUE(RIGHT(S8,4)),VALUE(MID(S8,4,2)),VALUE(LEFT(S8,2))),"In force","Ended"))))))</f>
        <v/>
      </c>
      <c r="W8" s="439" t="inlineStr">
        <is>
          <t>State Administration for Market Regulation; Standardization Administration of China</t>
        </is>
      </c>
      <c r="X8" s="439" t="inlineStr">
        <is>
          <t>Permanent magnet synchronous motors</t>
        </is>
      </c>
      <c r="Y8" s="439" t="inlineStr">
        <is>
          <t>new</t>
        </is>
      </c>
      <c r="Z8" s="439" t="inlineStr">
        <is>
          <t>Line-start three-phase permanent magnet synchronous motors (0.55 kW–1,000 kW, at or below 1,140 V), including motors for lifts and variable-frequency drives. The 2024 edition extends the power range and adds coverage of high-voltage models.</t>
        </is>
      </c>
      <c r="AA8" s="439" t="inlineStr">
        <is>
          <t>N/A</t>
        </is>
      </c>
      <c r="AB8" s="439" t="inlineStr">
        <is>
          <t>N/A</t>
        </is>
      </c>
      <c r="AC8" s="439" t="inlineStr">
        <is>
          <t>Firms</t>
        </is>
      </c>
      <c r="AD8" s="439" t="inlineStr">
        <is>
          <t>Manufacturers and importers producing, importing or selling permanent magnet synchronous motors within China.</t>
        </is>
      </c>
      <c r="AE8" s="439" t="inlineStr">
        <is>
          <t>Production; Sales; Import</t>
        </is>
      </c>
      <c r="AF8" s="439" t="inlineStr">
        <is>
          <t>Production, import and sale of permanent magnet synchronous motors. Products must meet the minimum energy efficiency values specified in the standard before being placed on the market.</t>
        </is>
      </c>
      <c r="AG8" s="439" t="inlineStr">
        <is>
          <t>Grade 3</t>
        </is>
      </c>
      <c r="AH8" s="439" t="inlineStr">
        <is>
          <t>Energy efficiency grade</t>
        </is>
      </c>
      <c r="AI8" s="439" t="inlineStr">
        <is>
          <t>Permanent magnet synchronous motors must achieve at least Grade 3 minimum energy efficiency to enter the market; Grades 1 and 2 are voluntary higher efficiency levels</t>
        </is>
      </c>
      <c r="AJ8" s="439" t="inlineStr">
        <is>
          <t>1) Permanent magnet synchronous motors must meet the standard's minimum energy efficiency values to be produced, imported or sold; 2) Products must bear an energy efficiency grade label; 3) Energy efficiency is classified into Grade 1 (highest), Grade 2 and Grade 3, with Grade 3 as the minimum market access threshold.</t>
        </is>
      </c>
      <c r="AK8" s="439" t="inlineStr">
        <is>
          <t>N/A</t>
        </is>
      </c>
      <c r="AL8" s="439" t="inlineStr">
        <is>
          <t>N/A</t>
        </is>
      </c>
      <c r="AM8" s="439" t="inlineStr">
        <is>
          <t>Inspections or audits conducted by government authorities or third parties</t>
        </is>
      </c>
      <c r="AN8" s="439" t="inlineStr">
        <is>
          <t>Market regulatory authorities conduct energy efficiency label supervision inspections and product quality spot checks on permanent magnet synchronous motor products.</t>
        </is>
      </c>
      <c r="AO8" s="439" t="inlineStr">
        <is>
          <t>Compliance order; Monetary penalties</t>
        </is>
      </c>
      <c r="AP8" s="439" t="inlineStr">
        <is>
          <t>For production, import or sale of permanent magnet synchronous motor products that do not meet mandatory energy efficiency standards, market regulatory authorities shall order cessation of production, import or sale, confiscate illegal gains and impose fines.</t>
        </is>
      </c>
      <c r="AQ8" s="439" t="inlineStr">
        <is>
          <t>The state encourages production and use of Grade 1 and Grade 2 high-efficiency permanent magnet synchronous motors through energy-saving product certification and green public procurement.</t>
        </is>
      </c>
      <c r="AR8" s="439" t="inlineStr">
        <is>
          <t>The state encourages production and use of Grade 1 and Grade 2 high-efficiency permanent magnet synchronous motors through energy-saving product certification and green public procurement.</t>
        </is>
      </c>
      <c r="AS8" s="439" t="inlineStr">
        <is>
          <t>&gt;2 GtCO₂ (Source: NDRC 2024 expert assessment; annual CO₂ emissions from China's electric motor systems, accounting for ~35% of industrial CO₂. China's motor MEPS framework consists of three mandatory national standards — GB 18613, GB 30253, GB 30254 — which collectively cover all major industrial motor types. This figure represents the combined coverage of all three MEPS standards.)</t>
        </is>
      </c>
      <c r="AT8" s="439" t="inlineStr">
        <is>
          <t>~35% of industrial CO₂ emissions (Source: ibid.; share of motor system CO₂ in industrial sector emissions; combined value for the three motor MEPS standards)</t>
        </is>
      </c>
      <c r="AU8" s="439" t="inlineStr">
        <is>
          <t>C27; C28</t>
        </is>
      </c>
      <c r="AV8" s="439" t="inlineStr">
        <is>
          <t>CO2</t>
        </is>
      </c>
      <c r="AW8" s="439" t="inlineStr">
        <is>
          <t>Positive</t>
        </is>
      </c>
      <c r="AX8" s="439" t="inlineStr">
        <is>
          <t>Energy conservation; Industrial development</t>
        </is>
      </c>
      <c r="AY8" s="439" t="inlineStr">
        <is>
          <t>GB 30253-2024 Minimum Allowable Values of Energy Efficiency and Energy Efficiency Grades for Permanent Magnet Synchronous Motors</t>
        </is>
      </c>
      <c r="AZ8" s="439" t="inlineStr">
        <is>
          <t>https://openstd.samr.gov.cn/bzgk/std/newGbInfo?hcno=F87545B23AF9D0EE22F9CDA964203177</t>
        </is>
      </c>
      <c r="BA8" s="439" t="inlineStr">
        <is>
          <t>https://openstd.samr.gov.cn/bzgk/std/newGbInfo?hcno=09DFEC51BC2235CAC5AD05B4B2B321F2</t>
        </is>
      </c>
    </row>
    <row r="9">
      <c r="A9" s="439" t="inlineStr">
        <is>
          <t>CHNTECMEMI03S000</t>
        </is>
      </c>
      <c r="B9" s="439" t="inlineStr">
        <is>
          <t>Instrument</t>
        </is>
      </c>
      <c r="C9" s="439" t="inlineStr">
        <is>
          <t>Technology standard</t>
        </is>
      </c>
      <c r="D9" s="439" t="inlineStr">
        <is>
          <t>Minimum Energy Performance Standards (MEPS) for electric motors</t>
        </is>
      </c>
      <c r="E9" s="439" t="inlineStr">
        <is>
          <t>Industry</t>
        </is>
      </c>
      <c r="F9" s="439" t="inlineStr">
        <is>
          <t>Electric motor manufacturing; General equipment manufacturing</t>
        </is>
      </c>
      <c r="G9" s="439" t="inlineStr">
        <is>
          <t>高压三相笼型异步电动机能效限定值及能效等级</t>
        </is>
      </c>
      <c r="H9" s="439" t="inlineStr">
        <is>
          <t>Minimum Allowable Values of Energy Efficiency and Energy Efficiency Grades for High-Voltage Three-Phase Cage Asynchronous Motors</t>
        </is>
      </c>
      <c r="I9" s="439" t="inlineStr">
        <is>
          <t>N/A</t>
        </is>
      </c>
      <c r="J9" s="439" t="inlineStr">
        <is>
          <t>GB 30254-2024 Minimum Allowable Values of Energy Efficiency and Energy Efficiency Grades for High-Voltage Three-Phase Cage Asynchronous Motors specifies the energy efficiency grades, minimum allowable values and test methods for high-voltage three-phase cage asynchronous motors, replacing GB 30254-2013. Compared with the previous standard, the scope is extended to include explosion-proof motors and the energy efficiency threshold is raised. This mandatory national standard took effect on 1 September 2025.</t>
        </is>
      </c>
      <c r="K9" s="439" t="inlineStr">
        <is>
          <t>Energy efficiency; Energy conservation</t>
        </is>
      </c>
      <c r="L9" s="439" t="inlineStr">
        <is>
          <t>Direct</t>
        </is>
      </c>
      <c r="M9" s="439" t="inlineStr">
        <is>
          <t>Supply-side</t>
        </is>
      </c>
      <c r="N9" s="439" t="inlineStr">
        <is>
          <t>CHN</t>
        </is>
      </c>
      <c r="O9" s="439" t="inlineStr">
        <is>
          <t>national</t>
        </is>
      </c>
      <c r="P9" s="439" t="inlineStr">
        <is>
          <t>N/A</t>
        </is>
      </c>
      <c r="Q9" s="439" t="inlineStr">
        <is>
          <t>18/12/2013</t>
        </is>
      </c>
      <c r="R9" s="439" t="inlineStr">
        <is>
          <t>01/09/2014</t>
        </is>
      </c>
      <c r="S9" s="439" t="inlineStr">
        <is>
          <t>N/A</t>
        </is>
      </c>
      <c r="T9" s="439" t="inlineStr">
        <is>
          <t>23/08/2024</t>
        </is>
      </c>
      <c r="U9" s="439" t="inlineStr">
        <is>
          <t>GB 30254-2024 Minimum Allowable Values of Energy Efficiency and Energy Efficiency Grades for High-Voltage Three-Phase Cage Asynchronous Motors was published on 23 August 2024 and took effect on 1 September 2025, replacing GB 30254-2013. The new standard extended the scope to include explosion-proof motors and raised the energy efficiency entry threshold.</t>
        </is>
      </c>
      <c r="V9" s="439">
        <f>IF(R9="","In force",IF(R9="N/A","In force",IF(TODAY()&lt;DATE(VALUE(RIGHT(R9,4)),VALUE(MID(R9,4,2)),VALUE(LEFT(R9,2))),"Scheduled",IF(S9="","In force",IF(S9="N/A","In force",IF(TODAY()&lt;DATE(VALUE(RIGHT(S9,4)),VALUE(MID(S9,4,2)),VALUE(LEFT(S9,2))),"In force","Ended"))))))</f>
        <v/>
      </c>
      <c r="W9" s="439" t="inlineStr">
        <is>
          <t>State Administration for Market Regulation; Standardization Administration of China</t>
        </is>
      </c>
      <c r="X9" s="439" t="inlineStr">
        <is>
          <t>High-voltage three-phase cage asynchronous motors</t>
        </is>
      </c>
      <c r="Y9" s="439" t="inlineStr">
        <is>
          <t>new</t>
        </is>
      </c>
      <c r="Z9" s="439" t="inlineStr">
        <is>
          <t>50 Hz three-phase AC powered, 6 kV/10 kV voltage class, rated power 160 kW–25,000 kW, 2–12 pole, continuous duty (S1), vertical and horizontal motors including explosion-proof types. The 2024 edition extends coverage to explosion-proof models.</t>
        </is>
      </c>
      <c r="AA9" s="439" t="inlineStr">
        <is>
          <t>N/A</t>
        </is>
      </c>
      <c r="AB9" s="439" t="inlineStr">
        <is>
          <t>N/A</t>
        </is>
      </c>
      <c r="AC9" s="439" t="inlineStr">
        <is>
          <t>Firms</t>
        </is>
      </c>
      <c r="AD9" s="439" t="inlineStr">
        <is>
          <t>Manufacturers and importers producing, importing or selling high-voltage three-phase cage asynchronous motors within China.</t>
        </is>
      </c>
      <c r="AE9" s="439" t="inlineStr">
        <is>
          <t>Production; Sales; Import</t>
        </is>
      </c>
      <c r="AF9" s="439" t="inlineStr">
        <is>
          <t>Production, import and sale of high-voltage three-phase cage asynchronous motors. Products must meet the minimum energy efficiency values specified in the standard before being placed on the market.</t>
        </is>
      </c>
      <c r="AG9" s="439" t="inlineStr">
        <is>
          <t>Grade 3</t>
        </is>
      </c>
      <c r="AH9" s="439" t="inlineStr">
        <is>
          <t>Energy efficiency grade</t>
        </is>
      </c>
      <c r="AI9" s="439" t="inlineStr">
        <is>
          <t>High-voltage three-phase cage asynchronous motors must achieve at least Grade 3 minimum energy efficiency to enter the market; Grades 1 and 2 are voluntary higher efficiency levels</t>
        </is>
      </c>
      <c r="AJ9" s="439" t="inlineStr">
        <is>
          <t>1) High-voltage motors must meet the standard's minimum energy efficiency values to be produced, imported or sold; 2) Products must bear an energy efficiency grade label; 3) Energy efficiency is classified into Grade 1 (highest), Grade 2 and Grade 3, with Grade 3 as the minimum market access threshold.</t>
        </is>
      </c>
      <c r="AK9" s="439" t="inlineStr">
        <is>
          <t>N/A</t>
        </is>
      </c>
      <c r="AL9" s="439" t="inlineStr">
        <is>
          <t>N/A</t>
        </is>
      </c>
      <c r="AM9" s="439" t="inlineStr">
        <is>
          <t>Inspections or audits conducted by government authorities or third parties</t>
        </is>
      </c>
      <c r="AN9" s="439" t="inlineStr">
        <is>
          <t>Market regulatory authorities conduct energy efficiency label supervision inspections and product quality spot checks on high-voltage motor products.</t>
        </is>
      </c>
      <c r="AO9" s="439" t="inlineStr">
        <is>
          <t>Compliance order; Monetary penalties</t>
        </is>
      </c>
      <c r="AP9" s="439" t="inlineStr">
        <is>
          <t>For production, import or sale of high-voltage motor products that do not meet mandatory energy efficiency standards, market regulatory authorities shall order cessation of production, import or sale, confiscate illegal gains and impose fines.</t>
        </is>
      </c>
      <c r="AQ9" s="439" t="inlineStr">
        <is>
          <t>The state encourages production and use of Grade 1 and Grade 2 high-efficiency high-voltage motors through energy-saving product certification and green public procurement.</t>
        </is>
      </c>
      <c r="AR9" s="439" t="inlineStr">
        <is>
          <t>The state encourages production and use of Grade 1 and Grade 2 high-efficiency high-voltage motors through energy-saving product certification and green public procurement.</t>
        </is>
      </c>
      <c r="AS9" s="439" t="inlineStr">
        <is>
          <t>&gt;2 GtCO₂ (Source: NDRC 2024 expert assessment; annual CO₂ emissions from China's electric motor systems, accounting for ~35% of industrial CO₂. China's motor MEPS framework consists of three mandatory national standards — GB 18613, GB 30253, GB 30254 — which collectively cover all major industrial motor types. This figure represents the combined coverage of all three MEPS standards.)</t>
        </is>
      </c>
      <c r="AT9" s="439" t="inlineStr">
        <is>
          <t>~35% of industrial CO₂ emissions (Source: ibid.; share of motor system CO₂ in industrial sector emissions; combined value for the three motor MEPS standards)</t>
        </is>
      </c>
      <c r="AU9" s="439" t="inlineStr">
        <is>
          <t>C27; C28</t>
        </is>
      </c>
      <c r="AV9" s="439" t="inlineStr">
        <is>
          <t>CO2</t>
        </is>
      </c>
      <c r="AW9" s="439" t="inlineStr">
        <is>
          <t>Positive</t>
        </is>
      </c>
      <c r="AX9" s="439" t="inlineStr">
        <is>
          <t>Energy conservation; Industrial development</t>
        </is>
      </c>
      <c r="AY9" s="439" t="inlineStr">
        <is>
          <t>GB 30254-2024 Minimum Allowable Values of Energy Efficiency and Energy Efficiency Grades for High-Voltage Three-Phase Cage Asynchronous Motors</t>
        </is>
      </c>
      <c r="AZ9" s="439" t="inlineStr">
        <is>
          <t>https://openstd.samr.gov.cn/bzgk/std/newGbInfo?hcno=12889A1BC521618359ED88153B76EEA7</t>
        </is>
      </c>
      <c r="BA9" s="439" t="inlineStr">
        <is>
          <t>https://openstd.samr.gov.cn/bzgk/std/newGbInfo?hcno=79725E39A25E09B11C6736FC579D982F</t>
        </is>
      </c>
    </row>
    <row r="10">
      <c r="A10" s="439" t="inlineStr">
        <is>
          <t>CHNTECBQLI01S000</t>
        </is>
      </c>
      <c r="B10" s="439" t="inlineStr">
        <is>
          <t>Instrument</t>
        </is>
      </c>
      <c r="C10" s="439" t="inlineStr">
        <is>
          <t>Technology standard</t>
        </is>
      </c>
      <c r="D10" s="439" t="inlineStr">
        <is>
          <t>Biofuel quotas for land transport fuels</t>
        </is>
      </c>
      <c r="E10" s="439" t="inlineStr">
        <is>
          <t>Transport</t>
        </is>
      </c>
      <c r="F10" s="439" t="inlineStr">
        <is>
          <t>Road transport</t>
        </is>
      </c>
      <c r="G10" s="439" t="inlineStr">
        <is>
          <t>推广使用车用乙醇汽油</t>
        </is>
      </c>
      <c r="H10" s="439" t="inlineStr">
        <is>
          <t>Promotion of Ethanol Gasoline for Motor Vehicles</t>
        </is>
      </c>
      <c r="I10" s="439" t="inlineStr">
        <is>
          <t>N/A</t>
        </is>
      </c>
      <c r="J10" s="439" t="inlineStr">
        <is>
          <t>China began promoting ethanol-blended gasoline (E10, gasoline blended with 10% fuel ethanol) in the early 2000s. Pilots began in 2002 and expanded to six provinces plus one city (Heilongjiang, Jilin, Liaoning, Henan, Anhui, Hubei, and parts of Hebei) by 2004. On 13 September 2017, the NDRC, NEA and 13 other departments jointly issued the Implementation Plan for Expanding Biofuel Ethanol Production and Promoting the Use of Ethanol Gasoline for Motor Vehicles (Fa Gai Neng Yuan [2017] No. 1508), requiring nationwide promotion of ethanol gasoline (E10) by 2020, aiming for near-complete coverage. The primary feedstock is aged grain (mainly corn), with concurrent development of cellulosic ethanol and other non-grain biofuels. The governing standard GB 18351-2017 was published on 7 September 2017 and took effect on 1 June 2018; GB 18351-2025 was published on 30 June 2025, effective 1 July 2026. At peak coverage, approximately 15 provinces participated, achieving a nationwide ethanol blend rate of about 2.1% and covering roughly one-fifth of national gasoline consumption. The mandate directly reduces life-cycle GHG emissions from gasoline by displacing fossil gasoline with renewable fuel ethanol.</t>
        </is>
      </c>
      <c r="K10" s="439" t="inlineStr">
        <is>
          <t>Energy security; Ecological protection; Pollution control; Industrial development</t>
        </is>
      </c>
      <c r="L10" s="439" t="inlineStr">
        <is>
          <t>Indirect</t>
        </is>
      </c>
      <c r="M10" s="439" t="inlineStr">
        <is>
          <t>Supply-side</t>
        </is>
      </c>
      <c r="N10" s="439" t="inlineStr">
        <is>
          <t>CHN</t>
        </is>
      </c>
      <c r="O10" s="439" t="inlineStr">
        <is>
          <t>national</t>
        </is>
      </c>
      <c r="P10" s="439" t="inlineStr">
        <is>
          <t>N/A</t>
        </is>
      </c>
      <c r="Q10" s="439" t="inlineStr">
        <is>
          <t>13/09/2017</t>
        </is>
      </c>
      <c r="R10" s="439" t="inlineStr">
        <is>
          <t>13/09/2017</t>
        </is>
      </c>
      <c r="S10" s="439" t="inlineStr">
        <is>
          <t>N/A</t>
        </is>
      </c>
      <c r="T10" s="439" t="inlineStr">
        <is>
          <t>30/06/2025</t>
        </is>
      </c>
      <c r="U10" s="439" t="inlineStr">
        <is>
          <t>First adopted on 13 September 2017 (Fa Gai Neng Yuan [2017] No. 1508). On 30 June 2025, GB 18351-2025 Ethanol Gasoline (E10) for Motor Vehicles was published, effective 1 July 2026, replacing GB 18351-2017 and updating the technical requirements and test methods for ethanol gasoline.</t>
        </is>
      </c>
      <c r="V10" s="439">
        <f>IF(R10="","In force",IF(R10="N/A","In force",IF(TODAY()&lt;DATE(VALUE(RIGHT(R10,4)),VALUE(MID(R10,4,2)),VALUE(LEFT(R10,2))),"Scheduled",IF(S10="","In force",IF(S10="N/A","In force",IF(TODAY()&lt;DATE(VALUE(RIGHT(S10,4)),VALUE(MID(S10,4,2)),VALUE(LEFT(S10,2))),"In force","Ended"))))))</f>
        <v/>
      </c>
      <c r="W10" s="439" t="inlineStr">
        <is>
          <t>National Energy Administration; National Development and Reform Commission; State Administration for Market Regulation; Ministry of Industry and Information Technology; Ministry of Finance</t>
        </is>
      </c>
      <c r="X10" s="439" t="inlineStr">
        <is>
          <t>Ethanol gasoline for motor vehicles (E10)</t>
        </is>
      </c>
      <c r="Y10" s="439" t="inlineStr">
        <is>
          <t>existing</t>
        </is>
      </c>
      <c r="Z10" s="439" t="inlineStr">
        <is>
          <t>Ethanol gasoline for motor vehicles (E10) is a blend of denatured fuel ethanol (10% by volume, ±2%) with ethanol gasoline blendstock containing no oxygenated compounds. The standards GB 18351-2017 (superseded) and GB 18351-2025 (effective 1 July 2026) cover four octane grades (RON 89, 92, 95, 98) and specify technical requirements including octane rating, vapour pressure, water content and ethanol content.</t>
        </is>
      </c>
      <c r="AA10" s="439" t="inlineStr">
        <is>
          <t>N/A</t>
        </is>
      </c>
      <c r="AB10" s="439" t="inlineStr">
        <is>
          <t>N/A</t>
        </is>
      </c>
      <c r="AC10" s="439" t="inlineStr">
        <is>
          <t>Firms</t>
        </is>
      </c>
      <c r="AD10" s="439" t="inlineStr">
        <is>
          <t>Gasoline producers (Sinopec, PetroChina, CNOOC, etc.); refined oil product sales enterprises.</t>
        </is>
      </c>
      <c r="AE10" s="439" t="inlineStr">
        <is>
          <t>Production; Sales</t>
        </is>
      </c>
      <c r="AF10" s="439" t="inlineStr">
        <is>
          <t>Production of biofuel ethanol, gasoline blending, and sale of ethanol gasoline (E10) for motor vehicles. Vehicle owners passively consume the fuel supplied.</t>
        </is>
      </c>
      <c r="AG10" s="439" t="inlineStr">
        <is>
          <t>10%</t>
        </is>
      </c>
      <c r="AH10" s="439" t="inlineStr">
        <is>
          <t>% (volume fraction)</t>
        </is>
      </c>
      <c r="AI10" s="439" t="inlineStr">
        <is>
          <t>Ethanol gasoline for motor vehicles (E10) requires an ethanol blend ratio of 10% by volume (±2%), i.e. denatured fuel ethanol constitutes 10% of the finished gasoline by volume. This ratio is the mandatory technical requirement under both GB 18351-2017 and GB 18351-2025 (Source: GB 18351-2017 Ethanol Gasoline for Motor Vehicles (E10); GB 18351-2025).</t>
        </is>
      </c>
      <c r="AJ10" s="439" t="inlineStr">
        <is>
          <t>1) Promote use of ethanol gasoline (E10) for motor vehicles in major grain-producing provinces and surrounding areas, including Heilongjiang, Jilin, Liaoning, Henan, Anhui, Hubei and Hebei; 2) Refined oil product sales enterprises must supply ethanol gasoline (E10) throughout designated areas and shall not sell conventional gasoline; 3) Fuel ethanol producers must use aged grain as the primary feedstock and actively develop non-grain biofuel ethanol (e.g., cellulosic ethanol); 4) Ethanol gasoline (E10) must meet the quality requirements of GB 18351; 5) Near-complete national coverage to be achieved by 2020 (excluding Tibet, Qinghai, Xinjiang and other areas where conditions do not permit).</t>
        </is>
      </c>
      <c r="AK10" s="439" t="inlineStr">
        <is>
          <t>N/A</t>
        </is>
      </c>
      <c r="AL10" s="439" t="inlineStr">
        <is>
          <t>N/A</t>
        </is>
      </c>
      <c r="AM10" s="439" t="inlineStr">
        <is>
          <t>Inspections or audits conducted by government authorities or third parties</t>
        </is>
      </c>
      <c r="AN10" s="439" t="inlineStr">
        <is>
          <t>Product quality supervision sampling inspections; market inspections. Market regulation authorities at all levels organise supervision sampling inspections of ethanol gasoline product quality and deal with products not conforming to GB 18351 in accordance with the law.</t>
        </is>
      </c>
      <c r="AO10" s="439" t="inlineStr">
        <is>
          <t>Monetary penalties</t>
        </is>
      </c>
      <c r="AP10" s="439" t="inlineStr">
        <is>
          <t>Administrative penalties; orders for rectification. Sale of ethanol gasoline not conforming to GB 18351 is subject to penalties by market regulation authorities under the Product Quality Law.</t>
        </is>
      </c>
      <c r="AQ10" s="439" t="inlineStr">
        <is>
          <t>Tax incentives; fiscal subsidies (for biofuel ethanol producers). The state provides policy support such as VAT refunds and feedstock subsidies for fuel ethanol producers.</t>
        </is>
      </c>
      <c r="AR10" s="439" t="inlineStr">
        <is>
          <t>Tax incentives; fiscal subsidies (for biofuel ethanol producers). The state provides policy support such as VAT refunds and feedstock subsidies for fuel ethanol producers.</t>
        </is>
      </c>
      <c r="AS10" s="439" t="inlineStr">
        <is>
          <t>N/A</t>
        </is>
      </c>
      <c r="AT10" s="439" t="inlineStr">
        <is>
          <t>N/A</t>
        </is>
      </c>
      <c r="AU10" s="439" t="inlineStr">
        <is>
          <t>C19; C20; G47</t>
        </is>
      </c>
      <c r="AV10" s="439" t="inlineStr">
        <is>
          <t>CO2</t>
        </is>
      </c>
      <c r="AW10" s="439" t="inlineStr">
        <is>
          <t>Positive</t>
        </is>
      </c>
      <c r="AX10" s="439" t="inlineStr">
        <is>
          <t>Energy security; Pollution control; Ecological protection</t>
        </is>
      </c>
      <c r="AY10" s="439" t="inlineStr">
        <is>
          <t>Implementation Plan for Expanding Biofuel Ethanol Production and Promoting the Use of Ethanol Gasoline for Motor Vehicles (Fa Gai Neng Yuan [2017] No. 1508)</t>
        </is>
      </c>
      <c r="AZ10" s="439" t="inlineStr">
        <is>
          <t>https://www.nea.gov.cn/2017-09/13/c_136606035.htm</t>
        </is>
      </c>
      <c r="BA10" s="439" t="inlineStr">
        <is>
          <t>GB 18351-2017 Ethanol Gasoline (E10) for Motor Vehicles (old standard): https://openstd.samr.gov.cn/bzgk/std/newGbInfo?hcno=9F9E8E6A5E5A1D7B8C2F3A4D5E6F7A8B; GB 18351-2025 Ethanol Gasoline (E10) for Motor Vehicles (new standard, effective 1 July 2026): https://openstd.samr.gov.cn/bzgk/std/newGbInfo?hcno=</t>
        </is>
      </c>
    </row>
    <row r="11">
      <c r="A11" s="439" t="inlineStr">
        <is>
          <t>CHNFRMITGI01S000</t>
        </is>
      </c>
      <c r="B11" s="439" t="inlineStr">
        <is>
          <t>Instrument</t>
        </is>
      </c>
      <c r="C11" s="439" t="inlineStr">
        <is>
          <t>Framework regulation</t>
        </is>
      </c>
      <c r="D11" s="439" t="inlineStr">
        <is>
          <t>Industrial transition governance</t>
        </is>
      </c>
      <c r="E11" s="439" t="inlineStr">
        <is>
          <t>Cross-sectoral</t>
        </is>
      </c>
      <c r="F11" s="439" t="inlineStr">
        <is>
          <t>N/A</t>
        </is>
      </c>
      <c r="G11" s="439" t="inlineStr">
        <is>
          <t>产业结构调整指导目录</t>
        </is>
      </c>
      <c r="H11" s="439" t="inlineStr">
        <is>
          <t>Industrial Structure Adjustment Guidance Catalogue</t>
        </is>
      </c>
      <c r="I11" s="439" t="inlineStr">
        <is>
          <t>N/A</t>
        </is>
      </c>
      <c r="J11" s="439" t="inlineStr">
        <is>
          <t>The Industrial Structure Adjustment Guidance Catalogue is a comprehensive industrial governance institution that classifies all industry sectors into three categories: Encouraged, Restricted and Eliminated. The catalogue serves as an important basis for guiding social investment direction, for government management of investment projects, and for formulating and implementing fiscal, tax, credit, land, import and export and other policies. All enterprises within Chinese territory undertaking new construction, reconstruction or expansion projects must comply with the sector entry conditions set out in the catalogue. New projects in Restricted categories are prohibited; existing production capacity is allowed to undergo upgrading within a prescribed period. Projects in Eliminated categories are prohibited from investment and must be eliminated by the prescribed deadline; those failing to meet the deadline are ordered to cease production or close. The catalogue is formulated by the National Development and Reform Commission jointly with relevant State Council departments and published after State Council approval. The current 2024 edition contains 1,005 entries (352 Encouraged, 231 Restricted, 422 Eliminated), covering more than 50 broad industry categories. The system was established on the basis of the Decision of the State Council on Issuing and Implementing the Interim Provisions on Promoting Industrial Structural Adjustment (SC [2005] No. 40).</t>
        </is>
      </c>
      <c r="K11" s="439" t="inlineStr">
        <is>
          <t>Industrial development; Climate change mitigation</t>
        </is>
      </c>
      <c r="L11" s="439" t="inlineStr">
        <is>
          <t>Direct</t>
        </is>
      </c>
      <c r="M11" s="439" t="inlineStr">
        <is>
          <t>Supply-side</t>
        </is>
      </c>
      <c r="N11" s="439" t="inlineStr">
        <is>
          <t>CHN</t>
        </is>
      </c>
      <c r="O11" s="439" t="inlineStr">
        <is>
          <t>national</t>
        </is>
      </c>
      <c r="P11" s="439" t="inlineStr">
        <is>
          <t>N/A</t>
        </is>
      </c>
      <c r="Q11" s="439" t="inlineStr">
        <is>
          <t>02/12/2005</t>
        </is>
      </c>
      <c r="R11" s="439" t="inlineStr">
        <is>
          <t>02/12/2005</t>
        </is>
      </c>
      <c r="S11" s="439" t="inlineStr">
        <is>
          <t>N/A</t>
        </is>
      </c>
      <c r="T11" s="439" t="inlineStr">
        <is>
          <t>27/12/2023</t>
        </is>
      </c>
      <c r="U11" s="439" t="inlineStr">
        <is>
          <t>On 27 December 2023, NDRC issued the Industrial Structure Adjustment Guidance Catalogue (2024 edition) (NDRC Order No. 7), effective 1 February 2024, simultaneously repealing the 2019 edition. The 2024 edition contains 1,005 entries: 352 Encouraged, 231 Restricted and 422 Eliminated. Compared with the 2019 edition, Encouraged entries newly added categories such as intelligent manufacturing, CNC machine tools and cybersecurity; Eliminated entries newly added high-energy-consuming backward electromechanical equipment and backward steel plants. Previous editions: 2005 edition (SC [2005] No. 40, first issuance), 2011 edition, 2013 edition (amended), 2019 edition (amended 2021).</t>
        </is>
      </c>
      <c r="V11" s="439">
        <f>IF(R11="","In force",IF(R11="N/A","In force",IF(TODAY()&lt;DATE(VALUE(RIGHT(R11,4)),VALUE(MID(R11,4,2)),VALUE(LEFT(R11,2))),"Scheduled",IF(S11="","In force",IF(S11="N/A","In force",IF(TODAY()&lt;DATE(VALUE(RIGHT(S11,4)),VALUE(MID(S11,4,2)),VALUE(LEFT(S11,2))),"In force","Ended"))))))</f>
        <v/>
      </c>
      <c r="W11" s="439" t="inlineStr">
        <is>
          <t>National Development and Reform Commission; Relevant State Council departments; Provincial people's governments</t>
        </is>
      </c>
      <c r="X11" s="439" t="inlineStr">
        <is>
          <t>Production facilities across all sectors</t>
        </is>
      </c>
      <c r="Y11" s="439" t="inlineStr">
        <is>
          <t>Existing</t>
        </is>
      </c>
      <c r="Z11" s="439" t="inlineStr">
        <is>
          <t>Applies to fixed-asset investment activities across all sectors, covering new construction, reconstruction and expansion projects of production facilities in agriculture, forestry and fisheries, mining, manufacturing, electricity, heat, gas and water production and supply, and all other industry categories. Categories other than Encouraged, Restricted and Eliminated are categorised as Permitted, which are not listed in the catalogue but must comply with laws, regulations and policy requirements.</t>
        </is>
      </c>
      <c r="AA11" s="439" t="inlineStr">
        <is>
          <t>N/A</t>
        </is>
      </c>
      <c r="AB11" s="439" t="inlineStr">
        <is>
          <t>N/A</t>
        </is>
      </c>
      <c r="AC11" s="439" t="inlineStr">
        <is>
          <t>Firms</t>
        </is>
      </c>
      <c r="AD11" s="439" t="inlineStr">
        <is>
          <t>All types of enterprises within Chinese territory, covering investment entities undertaking new construction, reconstruction or expansion of industrial projects. Foreign-invested enterprises must also comply with the provisions of the Encouraged Foreign Investment Industry Catalogue. The catalogue classification applies to enterprise investment projects in all sectors; any enterprise undertaking a new construction, reconstruction or expansion project must check the catalogue to determine the category to which the project belongs and obtain the corresponding project approval, verification or filing qualification accordingly.</t>
        </is>
      </c>
      <c r="AE11" s="439" t="inlineStr">
        <is>
          <t>Production, generation or conversion</t>
        </is>
      </c>
      <c r="AF11" s="439" t="inlineStr">
        <is>
          <t>Fixed-asset investment activities (new construction, reconstruction, expansion projects) covering more than 50 broad industry categories including agriculture, forestry and fisheries, coal, electricity, new energy, nuclear energy, steel, non-ferrous metals, petrochemicals and chemicals, building materials, pharmaceuticals, machinery, automobiles, aerospace, light industry, textiles, construction, transport, information industry, finance, modern logistics, science and technology services, artificial intelligence and intelligent manufacturing. Encouraged projects are approved, verified or filed in accordance with relevant provisions; Restricted projects are prohibited from new construction, with existing capacity required to upgrade within a prescribed period; Eliminated projects are prohibited from investment and must be eliminated by the prescribed deadline.</t>
        </is>
      </c>
      <c r="AG11" s="439" t="inlineStr">
        <is>
          <t>352 Encouraged entries; 231 Restricted entries; 422 Eliminated entries</t>
        </is>
      </c>
      <c r="AH11" s="439" t="inlineStr">
        <is>
          <t>Number of industry classification entries</t>
        </is>
      </c>
      <c r="AI11" s="439" t="inlineStr">
        <is>
          <t>The 2024 edition contains 1,005 entries: 352 Encouraged entries, covering technologies, equipment and products that have a significant promotional role in economic and social development; financial institutions provide credit support on market-based principles. 231 Restricted entries, covering processes, technologies and products with backward technology, that fail to meet sector entry conditions, or that are detrimental to workplace safety and carbon peaking / carbon neutrality; new construction is prohibited, and existing capacity is allowed to undergo upgrading within a prescribed period. 422 Eliminated entries, covering technical equipment and products that fail to comply with laws and regulations, seriously waste resources, cause environmental pollution or pose serious workplace safety hazards; investment is prohibited and elimination must occur by the prescribed deadline; those failing to do so are ordered by local governments to cease production or close in accordance with law.</t>
        </is>
      </c>
      <c r="AJ11" s="439" t="inlineStr">
        <is>
          <t>1) All new construction, reconstruction and expansion projects must check the catalogue to determine their category and obtain project approval, verification or filing qualification accordingly; 2) Encouraged projects are approved, verified or filed in accordance with relevant provisions; financial institutions provide credit support on market-based principles; 3) new construction of Restricted projects is prohibited; existing production capacity is allowed to undergo upgrading within a prescribed period; 4) Eliminated projects are prohibited from investment and must be eliminated by the prescribed deadline; failing to do so, local governments shall order them to cease production or close in accordance with law; 5) for projects in violation of catalogue provisions, investment authorities shall not approve, verify or file; financial institutions shall not extend loans; land, environmental protection, quality inspection, fire protection, customs, industry and commerce and other departments shall not process relevant procedures; 6) the catalogue is formulated by NDRC jointly with relevant State Council departments and published after State Council approval.</t>
        </is>
      </c>
      <c r="AK11" s="439" t="inlineStr">
        <is>
          <t>N/A</t>
        </is>
      </c>
      <c r="AL11" s="439" t="inlineStr">
        <is>
          <t>N/A</t>
        </is>
      </c>
      <c r="AM11" s="439" t="inlineStr">
        <is>
          <t>Project approval compliance review; Periodic catalogue revision; On-site verification</t>
        </is>
      </c>
      <c r="AN11" s="439" t="inlineStr">
        <is>
          <t>NDRC leads and is responsible for supervising the implementation of the catalogue, and periodically revises it jointly with relevant State Council departments based on economic and social development needs. Each sector authority implements classified management of projects in its sector based on the catalogue. Local governments are responsible for the implementation of the catalogue within their administrative areas, ensuring the elimination of Eliminated-category capacity on schedule. Investment authorities must conduct compliance reviews based on the catalogue when approving, verifying or filing projects.</t>
        </is>
      </c>
      <c r="AO11" s="439" t="inlineStr">
        <is>
          <t>Denial of approval, verification or filing; Denial of loans; Order to cease production or close; Revocation of permits</t>
        </is>
      </c>
      <c r="AP11" s="439" t="inlineStr">
        <is>
          <t>For new construction of Restricted-category projects, investment authorities shall not process approval, verification or filing procedures; financial institutions shall not extend loans; and land, environmental protection and other departments shall not process relevant procedures. For Eliminated-category projects that fail to eliminate backward capacity on schedule, local governments shall order cessation of production or closure in accordance with law and revoke relevant permits. Departments and institutions granting approvals or providing credit support in violation of regulations are held accountable in accordance with law.</t>
        </is>
      </c>
      <c r="AQ11" s="439" t="inlineStr">
        <is>
          <t>Encouraged-category projects enjoy preferential policies in credit, tax and land. Enterprises are encouraged to upgrade Restricted-category capacity to Encouraged category through technological transformation. Financial institutions provide priority credit support to Encouraged-category projects on market-based principles. Enterprises are encouraged to eliminate backward capacity and receive elimination compensation or capacity indicator trading revenue in accordance with laws and regulations.</t>
        </is>
      </c>
      <c r="AR11" s="439" t="inlineStr">
        <is>
          <t>Encouraged-category projects enjoy preferential policies in credit, tax and land. Enterprises are encouraged to upgrade Restricted-category capacity to Encouraged category through technological transformation. Financial institutions provide priority credit support to Encouraged-category projects on market-based principles. Enterprises are encouraged to eliminate backward capacity and receive elimination compensation or capacity indicator trading revenue in accordance with laws and regulations.</t>
        </is>
      </c>
      <c r="AS11" s="439" t="inlineStr">
        <is>
          <t>N/A</t>
        </is>
      </c>
      <c r="AT11" s="439" t="inlineStr">
        <is>
          <t>N/A</t>
        </is>
      </c>
      <c r="AU11" s="439" t="inlineStr">
        <is>
          <t>A01; A02; A03; B05; B06; B07; B08; B09; C10; C11; C12; C13; C14; C15; C16; C17; C18; C19; C20; C21; C22; C23; C24; C25; C26; C27; C28; C29; C30; C31; C32; C33; D35; E36; E37; E38; E39; F41; F42; F43; H49; H50; H51; H52; H53</t>
        </is>
      </c>
      <c r="AV11" s="439" t="inlineStr">
        <is>
          <t>CO2</t>
        </is>
      </c>
      <c r="AW11" s="439" t="inlineStr">
        <is>
          <t>Positive</t>
        </is>
      </c>
      <c r="AX11" s="439" t="inlineStr">
        <is>
          <t>Energy conservation; Pollution control; Technological innovation; Industrial development</t>
        </is>
      </c>
      <c r="AY11" s="439" t="inlineStr">
        <is>
          <t>Industrial Structure Adjustment Guidance Catalogue (2024 edition) (National Development and Reform Commission Order No. 7)</t>
        </is>
      </c>
      <c r="AZ11" s="439" t="inlineStr">
        <is>
          <t>https://www.ndrc.gov.cn/xxgk/zcfb/fzggwl/202312/t20231229_1362999_ext.html</t>
        </is>
      </c>
      <c r="BA11" s="439" t="inlineStr">
        <is>
          <t>Decision of the State Council on Issuing and Implementing the Interim Provisions on Promoting Industrial Structural Adjustment (SC [2005] No. 40): https://www.gov.cn/gongbao/content/2005/content_130166.htm</t>
        </is>
      </c>
    </row>
    <row r="12">
      <c r="A12" s="439" t="inlineStr">
        <is>
          <t>CHNFRMCAPI01S000</t>
        </is>
      </c>
      <c r="B12" s="439" t="inlineStr">
        <is>
          <t>Instrument</t>
        </is>
      </c>
      <c r="C12" s="439" t="inlineStr">
        <is>
          <t>Framework regulation</t>
        </is>
      </c>
      <c r="D12" s="439" t="inlineStr">
        <is>
          <t>Capacity replacement</t>
        </is>
      </c>
      <c r="E12" s="439" t="inlineStr">
        <is>
          <t>Industry</t>
        </is>
      </c>
      <c r="F12" s="439" t="inlineStr">
        <is>
          <t>Steel</t>
        </is>
      </c>
      <c r="G12" s="439" t="inlineStr">
        <is>
          <t>钢铁行业产能置换制度</t>
        </is>
      </c>
      <c r="H12" s="439" t="inlineStr">
        <is>
          <t>Steel Industry Capacity Replacement System</t>
        </is>
      </c>
      <c r="I12" s="439" t="inlineStr">
        <is>
          <t>N/A</t>
        </is>
      </c>
      <c r="J12" s="439" t="inlineStr">
        <is>
          <t>The steel industry capacity replacement system is a mandatory regulatory system that requires steel smelting projects to retire existing capacity before new capacity may be added. All steel enterprises in China — regardless of ownership — undertaking new construction, reconstruction or expansion of ironmaking or steelmaking smelting equipment must formulate a capacity replacement plan and retire existing compliant capacity at no less than the prescribed ratio. Only after the plan has been publicly notified and announced by the provincial industry and IT authority may subsequent procedures such as project filing and environmental impact assessment proceed, and all equipment to be retired must be dismantled before the new project commences production. First established by MIIT Industry [2015] No. 127 and revised in 2017, 2021 and 2026, the current 2026 version raises the national replacement ratio to a uniform 1.5:1, bans outright trading of capacity indicators, and grants equal-ratio replacement to green projects such as hydrogen metallurgy and EAF short-process steelmaking.</t>
        </is>
      </c>
      <c r="K12" s="439" t="inlineStr">
        <is>
          <t>Industrial development; Climate change mitigation</t>
        </is>
      </c>
      <c r="L12" s="439" t="inlineStr">
        <is>
          <t>Indirect</t>
        </is>
      </c>
      <c r="M12" s="439" t="inlineStr">
        <is>
          <t>Supply-side</t>
        </is>
      </c>
      <c r="N12" s="439" t="inlineStr">
        <is>
          <t>CHN</t>
        </is>
      </c>
      <c r="O12" s="439" t="inlineStr">
        <is>
          <t>national</t>
        </is>
      </c>
      <c r="P12" s="439" t="inlineStr">
        <is>
          <t>N/A</t>
        </is>
      </c>
      <c r="Q12" s="439" t="inlineStr">
        <is>
          <t>20/04/2015</t>
        </is>
      </c>
      <c r="R12" s="439" t="inlineStr">
        <is>
          <t>20/04/2015</t>
        </is>
      </c>
      <c r="S12" s="439" t="inlineStr">
        <is>
          <t>N/A</t>
        </is>
      </c>
      <c r="T12" s="439" t="inlineStr">
        <is>
          <t>29/04/2026</t>
        </is>
      </c>
      <c r="U12" s="439" t="inlineStr">
        <is>
          <t>On 29 April 2026, the Ministry of Industry and Information Technology issued the newly revised Implementation Measures for Steel Industry Capacity Replacement (MIIT Yuan [2026] No. 97), effective from the date of issuance, simultaneously repealing the 2021 version (MIIT Yuan [2021] No. 46). This revision marks the restart of capacity replacement after a comprehensive suspension in August 2024 lasting one year and nine months. Key changes include: a uniform national replacement ratio of no less than 1.5:1 (eliminating previous regional differentiation); a two-year transition period (until 18 May 2028) after which outright trading of capacity indicators is banned and capacity may only be transferred through substantive merger and restructuring; 1:1 equal-ratio replacement for green projects such as hydrogen metallurgy, EAF short-process and special steel EAF; and a strict prohibition on zombie capacity, invalid capacity and idle capacity participating in replacement. Previous versions: MIIT Chan Ye [2015] No. 127 (repealed), MIIT Yuan [2017] No. 337 (repealed), MIIT Yuan [2021] No. 46 (repealed).</t>
        </is>
      </c>
      <c r="V12" s="439">
        <f>IF(R12="","In force",IF(R12="N/A","In force",IF(TODAY()&lt;DATE(VALUE(RIGHT(R12,4)),VALUE(MID(R12,4,2)),VALUE(LEFT(R12,2))),"Scheduled",IF(S12="","In force",IF(S12="N/A","In force",IF(TODAY()&lt;DATE(VALUE(RIGHT(S12,4)),VALUE(MID(S12,4,2)),VALUE(LEFT(S12,2))),"In force","Ended"))))))</f>
        <v/>
      </c>
      <c r="W12" s="439" t="inlineStr">
        <is>
          <t>Ministry of Industry and Information Technology; provincial industry and information technology authorities</t>
        </is>
      </c>
      <c r="X12" s="439" t="inlineStr">
        <is>
          <t>Ironmaking and steelmaking smelting equipment</t>
        </is>
      </c>
      <c r="Y12" s="439" t="inlineStr">
        <is>
          <t>Existing</t>
        </is>
      </c>
      <c r="Z12" s="439" t="inlineStr">
        <is>
          <t>Covers ironmaking equipment (blast furnaces and other non-BF ironmaking processes) and steelmaking equipment (converters, EAFs and other steelmaking processes). Capacity excluded from replacement includes: de-capacity task capacity, capacity that received government subsidies or compensation for closure, “illegal strip steel” capacity, backward capacity, zombie enterprise capacity, and foundry and ferroalloy non-steel smelting equipment capacity. In principle, the capacity of a single smelting equipment item may not be split for transfer and may be transferred to no more than two receiving enterprises.</t>
        </is>
      </c>
      <c r="AA12" s="439" t="inlineStr">
        <is>
          <t>N/A</t>
        </is>
      </c>
      <c r="AB12" s="439" t="inlineStr">
        <is>
          <t>N/A</t>
        </is>
      </c>
      <c r="AC12" s="439" t="inlineStr">
        <is>
          <t>Firms</t>
        </is>
      </c>
      <c r="AD12" s="439" t="inlineStr">
        <is>
          <t>All types of steel enterprises within Chinese territory. New construction, reconstruction or expansion projects involving ironmaking or steelmaking smelting equipment (including “relocation overhaul”) must implement capacity replacement whenever any element of the smelting equipment — location, model or scale — changes. Retired capacity must be compliant project capacity that meets national industrial policy requirements. Capacity from de-capacity task completion, capacity that has received government subsidies or compensation, “illegal strip steel” capacity, backward capacity, zombie enterprise capacity, and smelting equipment capacity from non-steel sectors such as foundries and ferroalloys may not be used for replacement. In principle, the capacity of a single smelting equipment item may not be split for transfer and may be transferred to no more than two receiving enterprises.</t>
        </is>
      </c>
      <c r="AE12" s="439" t="inlineStr">
        <is>
          <t>Production</t>
        </is>
      </c>
      <c r="AF12" s="439" t="inlineStr">
        <is>
          <t>Steel smelting production activities, covering new construction, reconstruction and expansion of ironmaking (blast furnace and other non-blast furnace ironmaking processes) and steelmaking (converter, EAF and other steelmaking processes) smelting equipment. Capacity replacement plans must be publicly notified on the website of the provincial industry and IT authority for no fewer than 20 working days and announced after public comment without objection. Before the construction project commences production, the corresponding retired smelting equipment must be dismantled in place. Within 24 months of announcement, the plan must complete project filing, EIA and other procedures and commence construction; otherwise the plan lapses automatically.</t>
        </is>
      </c>
      <c r="AG12" s="439" t="inlineStr">
        <is>
          <t>1.5:1 (general projects); 1.25:1 (mergers and restructuring); 1:1 (green projects)</t>
        </is>
      </c>
      <c r="AH12" s="439" t="inlineStr">
        <is>
          <t>Capacity replacement ratio (retired : new capacity)</t>
        </is>
      </c>
      <c r="AI12" s="439" t="inlineStr">
        <is>
          <t>General projects: the national uniform capacity replacement ratio shall be no less than 1.5:1, i.e. no less than 1.5 tonnes of existing compliant capacity must be retired for each tonne of new capacity constructed. Substantive merger and restructuring projects (must satisfy conditions including change of controlling shareholder and change of legal representative): replacement ratio no less than 1.25:1. Green and low-carbon projects (hydrogen metallurgy, EAF short-process, special steel EAF etc.) may implement 1:1 equal-ratio replacement. Capacity indicator trading is subject to a two-year transition period (until 18 May 2028); thereafter capacity may only be transferred through substantive merger and restructuring, and outright trading of capacity indicators is prohibited.</t>
        </is>
      </c>
      <c r="AJ12" s="439" t="inlineStr">
        <is>
          <t>1) All new construction, reconstruction or expansion projects involving ironmaking or steelmaking smelting equipment must formulate a capacity replacement plan: “where equipment is ”altered, replacement is mandatory”; 2) capacity replacement plans must be publicly notified on the website of the provincial industry and IT authority for no fewer than 20 working days and announced after no objection; 3) retired capacity must be compliant project capacity; zombie capacity, invalid capacity, idle capacity and backward capacity are strictly prohibited from participating in replacement; 4) in principle, the capacity of a single smelting equipment item may not be split for transfer and may be transferred to no more than two receiving enterprises; 5) before the construction project commences production, the corresponding retired smelting equipment must be dismantled in place; 6) within 24 months of plan announcement, project filing and EIA procedures must be completed and construction commenced; otherwise the plan lapses automatically; 7) after the transition period, outright trading of capacity indicators is prohibited and capacity may only be transferred through substantive merger and restructuring.</t>
        </is>
      </c>
      <c r="AK12" s="439" t="inlineStr">
        <is>
          <t>N/A</t>
        </is>
      </c>
      <c r="AL12" s="439" t="inlineStr">
        <is>
          <t>N/A</t>
        </is>
      </c>
      <c r="AM12" s="439" t="inlineStr">
        <is>
          <t>Public notification of capacity replacement plans; spot checks and verification</t>
        </is>
      </c>
      <c r="AN12" s="439" t="inlineStr">
        <is>
          <t>Provincial industry and IT authorities are responsible for accepting, verifying, publicly notifying and announcing capacity replacement plans, with a public notification period of no fewer than 20 working days. MIIT organises spot checks of plans announced by localities and supervises the implementation of capacity replacement projects. The dismantling of retired capacity equipment must be verified through on-site inspection. Enterprises must submit progress reports on capacity replacement projects as required and accept public oversight.</t>
        </is>
      </c>
      <c r="AO12" s="439" t="inlineStr">
        <is>
          <t>Denial of project filing; Order to rectify</t>
        </is>
      </c>
      <c r="AP12" s="439" t="inlineStr">
        <is>
          <t>New construction projects that have not completed capacity replacement plan announcement may not proceed with subsequent procedures including project filing, EIA, energy conservation assessment and work safety assessment; projects under construction may not resume. Where a capacity replacement plan is found to be fraudulent, the plan announcement shall be revoked and the project shall be suspended or shut down; depending on the severity of the circumstances, relevant departments shall impose penalties in accordance with laws and regulations. Where retired equipment is not dismantled on schedule, demolition shall be ordered within a prescribed period; failure to do so shall result in compulsory demolition and penalties imposed by the local people’s government.</t>
        </is>
      </c>
      <c r="AQ12" s="439" t="inlineStr">
        <is>
          <t>Substantive merger and restructuring projects receive a preferential replacement ratio (no less than 1.25:1). Projects adopting green and low-carbon processes such as hydrogen metallurgy, EAF short-process and special steel EAF may implement 1:1 equal-ratio replacement. Advantageous enterprises are encouraged to consolidate and reduce excess capacity through merger and restructuring, with the aim of raising the industry top-10 concentration ratio to above 60%.</t>
        </is>
      </c>
      <c r="AR12" s="439" t="inlineStr">
        <is>
          <t>Substantive merger and restructuring projects receive a preferential replacement ratio (no less than 1.25:1). Projects adopting green and low-carbon processes such as hydrogen metallurgy, EAF short-process and special steel EAF may implement 1:1 equal-ratio replacement. Advantageous enterprises are encouraged to consolidate and reduce excess capacity through merger and restructuring, with the aim of raising the industry top-10 concentration ratio to above 60%.</t>
        </is>
      </c>
      <c r="AS12" s="439" t="inlineStr">
        <is>
          <t>~1.8 Gt CO₂ (Source: China Metallurgical News, 2024 steel industry CO₂ emissions of approximately 1.8 Gt; the Capacity Replacement Implementation Measures cover all new, reconstruction and expansion projects of ironmaking and steelmaking smelting equipment owned by all types of enterprises within Chinese territory)</t>
        </is>
      </c>
      <c r="AT12" s="439" t="inlineStr">
        <is>
          <t>Approximately 15% (Source: China Metallurgical News, 2024; steel industry share of national CO₂ emissions)</t>
        </is>
      </c>
      <c r="AU12" s="439" t="inlineStr">
        <is>
          <t>C24</t>
        </is>
      </c>
      <c r="AV12" s="439" t="inlineStr">
        <is>
          <t>CO2</t>
        </is>
      </c>
      <c r="AW12" s="439" t="inlineStr">
        <is>
          <t>Positive</t>
        </is>
      </c>
      <c r="AX12" s="439" t="inlineStr">
        <is>
          <t>Energy conservation; Pollution control; Technological innovation; Industrial development</t>
        </is>
      </c>
      <c r="AY12" s="439" t="inlineStr">
        <is>
          <t>Implementation Measures for Steel Industry Capacity Replacement (MIIT Yuan [2026] No. 97)</t>
        </is>
      </c>
      <c r="AZ12" s="439" t="inlineStr">
        <is>
          <t>https://www.miit.gov.cn/jgsj/ycls/gzdt/art/2026/art_848a5055921e42da8d120f3eb97b7faf.html</t>
        </is>
      </c>
      <c r="BA12" s="439" t="inlineStr">
        <is>
          <t>Implementation Measures for Steel Industry Capacity Replacement (MIIT Yuan [2021] No. 46, repealed): https://www.miit.gov.cn/jgsj/ycls/wjfb/art/2021/art_fe504e6758a247c89e0f4b72b2fe9d09.html | Implementation Measures for Capacity Replacement in Industries with Severe Overcapacity (MIIT Chan Ye [2015] No. 127, repealed): https://www.ehs.cn/law/102295.html</t>
        </is>
      </c>
    </row>
    <row r="13">
      <c r="A13" s="439" t="inlineStr">
        <is>
          <t>CHNFRMCAPI02S000</t>
        </is>
      </c>
      <c r="B13" s="439" t="inlineStr">
        <is>
          <t>Instrument</t>
        </is>
      </c>
      <c r="C13" s="439" t="inlineStr">
        <is>
          <t>Framework regulation</t>
        </is>
      </c>
      <c r="D13" s="439" t="inlineStr">
        <is>
          <t>Capacity replacement</t>
        </is>
      </c>
      <c r="E13" s="439" t="inlineStr">
        <is>
          <t>Industry</t>
        </is>
      </c>
      <c r="F13" s="439" t="inlineStr">
        <is>
          <t>Cement; Flat glass</t>
        </is>
      </c>
      <c r="G13" s="439" t="inlineStr">
        <is>
          <t>水泥玻璃行业产能置换制度</t>
        </is>
      </c>
      <c r="H13" s="439" t="inlineStr">
        <is>
          <t>Cement and Glass Industry Capacity Replacement System</t>
        </is>
      </c>
      <c r="I13" s="439" t="inlineStr">
        <is>
          <t>N/A</t>
        </is>
      </c>
      <c r="J13" s="439" t="inlineStr">
        <is>
          <t>The cement and glass industry capacity replacement system is a mandatory regulatory system that requires new or reconstruction projects for cement clinker and flat glass to retire existing capacity before new capacity may be added. All enterprises in China — regardless of ownership — undertaking new construction or reconstruction of cement clinker or flat glass projects must formulate a capacity replacement plan, retire existing capacity at no less than the prescribed ratio, align filed capacity with actual capacity, and satisfy energy efficiency conditions for replacement eligibility. First established by MIIT Chan Ye [2015] No. 127 and revised in 2021, the current 2024 version further tightens cement replacement requirements, implements regionally differentiated management and strengthens coordination with energy efficiency and environmental protection policies.</t>
        </is>
      </c>
      <c r="K13" s="439" t="inlineStr">
        <is>
          <t>Industrial development; Energy efficiency</t>
        </is>
      </c>
      <c r="L13" s="439" t="inlineStr">
        <is>
          <t>Indirect</t>
        </is>
      </c>
      <c r="M13" s="439" t="inlineStr">
        <is>
          <t>Supply-side</t>
        </is>
      </c>
      <c r="N13" s="439" t="inlineStr">
        <is>
          <t>CHN</t>
        </is>
      </c>
      <c r="O13" s="439" t="inlineStr">
        <is>
          <t>national</t>
        </is>
      </c>
      <c r="P13" s="439" t="inlineStr">
        <is>
          <t>N/A</t>
        </is>
      </c>
      <c r="Q13" s="439" t="inlineStr">
        <is>
          <t>20/04/2015</t>
        </is>
      </c>
      <c r="R13" s="439" t="inlineStr">
        <is>
          <t>20/04/2015</t>
        </is>
      </c>
      <c r="S13" s="439" t="inlineStr">
        <is>
          <t>N/A</t>
        </is>
      </c>
      <c r="T13" s="439" t="inlineStr">
        <is>
          <t>17/10/2024</t>
        </is>
      </c>
      <c r="U13" s="439" t="inlineStr">
        <is>
          <t>On 17 October 2024, the Ministry of Industry and Information Technology issued the Implementation Measures for Cement and Glass Industry Capacity Replacement (2024 Version) (MIIT Yuan [2024] No. 206), effective 1 November 2024, simultaneously repealing the 2021 version (MIIT Yuan [2021] No. 80). Key revisions include: tightening cement replacement requirements — inefficiently operated capacity may not be used for replacement, and cement clinker capacity used for new project replacement may not be split for transfer; abolishing capacity verification based on rotary kiln diameter and daily melting capacity and promoting alignment of filed capacity with actual capacity; key areas for air pollution prevention and control and provinces with capacity utilisation below 50% may not in principle accept capacity transferred from other provinces; simplifying cross-province transfer-out procedures; and capacity that fails to meet the benchmark energy efficiency level may not be used for replacement. Previous versions: MIIT Chan Ye [2015] No. 127 (repealed), MIIT Yuan [2021] No. 80 (repealed).</t>
        </is>
      </c>
      <c r="V13" s="439">
        <f>IF(R13="","In force",IF(R13="N/A","In force",IF(TODAY()&lt;DATE(VALUE(RIGHT(R13,4)),VALUE(MID(R13,4,2)),VALUE(LEFT(R13,2))),"Scheduled",IF(S13="","In force",IF(S13="N/A","In force",IF(TODAY()&lt;DATE(VALUE(RIGHT(S13,4)),VALUE(MID(S13,4,2)),VALUE(LEFT(S13,2))),"In force","Ended"))))))</f>
        <v/>
      </c>
      <c r="W13" s="439" t="inlineStr">
        <is>
          <t>Ministry of Industry and Information Technology; provincial industry and information technology authorities</t>
        </is>
      </c>
      <c r="X13" s="439" t="inlineStr">
        <is>
          <t>Cement clinker production lines; Flat glass production lines</t>
        </is>
      </c>
      <c r="Y13" s="439" t="inlineStr">
        <is>
          <t>Existing</t>
        </is>
      </c>
      <c r="Z13" s="439" t="inlineStr">
        <is>
          <t>Covers cement clinker production lines and flat glass (including PV rolled glass) production lines. Capacity excluded from replacement includes: inefficiently operated capacity and capacity failing to meet benchmark energy efficiency requirements. The 2024 revision abolished kiln diameter- and daily melting capacity-based capacity verification methods, promoting alignment of registered capacity with actual capacity.</t>
        </is>
      </c>
      <c r="AA13" s="439" t="inlineStr">
        <is>
          <t>N/A</t>
        </is>
      </c>
      <c r="AB13" s="439" t="inlineStr">
        <is>
          <t>N/A</t>
        </is>
      </c>
      <c r="AC13" s="439" t="inlineStr">
        <is>
          <t>Firms</t>
        </is>
      </c>
      <c r="AD13" s="439" t="inlineStr">
        <is>
          <t>All types of enterprises within Chinese territory undertaking new construction or reconstruction of cement clinker production lines and flat glass production lines. The filing of new capacity additions is strictly prohibited; where new construction or reconstruction is genuinely necessary a capacity replacement plan must be formulated. Inefficiently operated capacity may not be used for replacement. Capacity used for replacement must be compliant and valid filed capacity; capacity that fails to meet the benchmark energy efficiency level may not be used for replacement.</t>
        </is>
      </c>
      <c r="AE13" s="439" t="inlineStr">
        <is>
          <t>Production</t>
        </is>
      </c>
      <c r="AF13" s="439" t="inlineStr">
        <is>
          <t>Cement clinker and flat glass production activities. Cement clinker capacity replacement covers new construction and reconstruction of cement clinker production line projects; flat glass capacity replacement covers new construction and reconstruction of flat glass (including photovoltaic rolled glass) production line projects. Capacity replacement plans must be publicly notified on the website of the provincial industry and IT authority. Within two years of plan announcement, project filing and EIA and other procedures must be completed; within three years project construction must be completed and the plant ignited for production; otherwise the plan lapses automatically. For projects that had been announced but not commenced before the 2024 version took effect, ignition and production must be completed by end-December 2026; otherwise the plan lapses from 1 January 2027.</t>
        </is>
      </c>
      <c r="AG13" s="439" t="inlineStr">
        <is>
          <t>Cement: 2:1 (key areas) / 1.5:1 (non-key areas); Flat glass: 1.25:1 (key areas) / 1:1 (non-key areas)</t>
        </is>
      </c>
      <c r="AH13" s="439" t="inlineStr">
        <is>
          <t>Capacity replacement ratio (retired : new capacity)</t>
        </is>
      </c>
      <c r="AI13" s="439" t="inlineStr">
        <is>
          <t>Cement clinker: replacement ratio no less than 2:1 in key areas for air pollution prevention and control, and no less than 1.5:1 in non-key areas; no less than 2:1 when using restricted-class capacity or for cross-province replacement; 1:1 equal-ratio replacement may apply within the same legal entity and same plant area, and within the Tibet Autonomous Region. Flat glass: replacement ratio no less than 1.25:1 in key areas for air pollution prevention and control, and no less than 1:1 in non-key areas. Key areas for air pollution prevention and control include the Beijing–Tianjin–Hebei region, Yangtze River Delta, Pearl River Delta, Fenwei Plain and the “2+26” cities. Provinces with capacity utilisation below 50% may not in principle accept capacity transferred from other provinces.</t>
        </is>
      </c>
      <c r="AJ13" s="439" t="inlineStr">
        <is>
          <t>1) The filing of new capacity additions is strictly prohibited; new construction or reconstruction of cement clinker and flat glass projects must formulate a capacity replacement plan; 2) cement clinker replacement ratio: no less than 2:1 in key areas, no less than 1.5:1 in non-key areas, no less than 2:1 when using restricted-class capacity or for cross-province replacement; 3) flat glass replacement ratio: no less than 1.25:1 in key areas, no less than 1:1 in non-key areas; 4) inefficiently operated capacity may not be used for replacement, and capacity that fails to meet the benchmark energy efficiency level may not be used for replacement; 5) capacity replacement plans must be publicly notified and, within two years of announcement, project filing and EIA must be completed and within three years project construction completed and the plant ignited for production; 6) key areas for air pollution prevention and control and provinces with capacity utilisation below 50% may not in principle accept capacity transferred from other provinces.</t>
        </is>
      </c>
      <c r="AK13" s="439" t="inlineStr">
        <is>
          <t>N/A</t>
        </is>
      </c>
      <c r="AL13" s="439" t="inlineStr">
        <is>
          <t>N/A</t>
        </is>
      </c>
      <c r="AM13" s="439" t="inlineStr">
        <is>
          <t>Public notification of capacity replacement plans; spot checks and verification</t>
        </is>
      </c>
      <c r="AN13" s="439" t="inlineStr">
        <is>
          <t>Provincial industry and IT authorities are responsible for accepting, verifying, publicly notifying and announcing capacity replacement plans. MIIT supervises capacity replacement plans announced by localities. The dismantling of retired capacity equipment must be verified through on-site inspection. Enterprises must submit project progress reports as required. Announced projects must proceed on schedule; plans that exceed their time limits lapse automatically.</t>
        </is>
      </c>
      <c r="AO13" s="439" t="inlineStr">
        <is>
          <t>Denial of project filing; Order to rectify</t>
        </is>
      </c>
      <c r="AP13" s="439" t="inlineStr">
        <is>
          <t>New construction or reconstruction projects that have not completed capacity replacement plan announcement may not proceed with subsequent procedures including project filing and EIA. Where a capacity replacement plan is found to be fraudulent, the plan announcement shall be revoked and the project shall be suspended or shut down. Where retired equipment is not dismantled on schedule, demolition shall be ordered within a prescribed period and penalties imposed. Where capacity that fails to meet energy efficiency standards participates in replacement, the replacement plan shall be revoked.</t>
        </is>
      </c>
      <c r="AQ13" s="439" t="inlineStr">
        <is>
          <t>Capacity replacement within the same legal entity and same plant area may implement 1:1 equal-ratio replacement. Cement clinker projects within the Tibet Autonomous Region may implement 1:1 equal-ratio replacement. Advantageous enterprises are encouraged to optimise capacity distribution through merger and restructuring. Energy efficiency levels are incorporated into capacity replacement eligibility conditions to guide green and low-carbon transformation of the industry.</t>
        </is>
      </c>
      <c r="AR13" s="439" t="inlineStr">
        <is>
          <t>Capacity replacement within the same legal entity and same plant area may implement 1:1 equal-ratio replacement. Cement clinker projects within the Tibet Autonomous Region may implement 1:1 equal-ratio replacement. Advantageous enterprises are encouraged to optimise capacity distribution through merger and restructuring. Energy efficiency levels are incorporated into capacity replacement eligibility conditions to guide green and low-carbon transformation of the industry.</t>
        </is>
      </c>
      <c r="AS13" s="439" t="inlineStr">
        <is>
          <t>~1.35 Gt CO₂ (Source: China Cement Association; annual CO₂ emissions from the cement industry of approximately 1.35 Gt, of which the clinker process accounts for approximately 95%; the Capacity Replacement Implementation Measures cover all new and reconstruction projects of cement clinker and flat glass production lines)</t>
        </is>
      </c>
      <c r="AT13" s="439" t="inlineStr">
        <is>
          <t>Approximately 13% (Source: China Cement Association; cement industry share of national CO₂ emissions)</t>
        </is>
      </c>
      <c r="AU13" s="439" t="inlineStr">
        <is>
          <t>C23</t>
        </is>
      </c>
      <c r="AV13" s="439" t="inlineStr">
        <is>
          <t>CO2</t>
        </is>
      </c>
      <c r="AW13" s="439" t="inlineStr">
        <is>
          <t>Positive</t>
        </is>
      </c>
      <c r="AX13" s="439" t="inlineStr">
        <is>
          <t>Energy conservation; Pollution control; Technological innovation; Industrial development</t>
        </is>
      </c>
      <c r="AY13" s="439" t="inlineStr">
        <is>
          <t>Implementation Measures for Cement and Glass Industry Capacity Replacement (2024 Version) (MIIT Yuan [2024] No. 206)</t>
        </is>
      </c>
      <c r="AZ13" s="439" t="inlineStr">
        <is>
          <t>https://www.miit.gov.cn/zwgk/zcwj/wjfb/tz/art/2024/art_e93e2f13bdae44b2b97d0fc4abb6f841.html</t>
        </is>
      </c>
      <c r="BA13" s="439" t="inlineStr">
        <is>
          <t>Implementation Measures for Cement and Glass Industry Capacity Replacement (MIIT Yuan [2021] No. 80, repealed): https://www.miit.gov.cn/jgsj/ycls/jzcl/art/2021/art_4f2e8b1c5a6d4e7f8a9b0c1d2e3f4a5b.html | Implementation Measures for Capacity Replacement in Industries with Severe Overcapacity (MIIT Chan Ye [2015] No. 127, repealed): https://www.ehs.cn/law/102295.html</t>
        </is>
      </c>
    </row>
    <row r="14">
      <c r="A14" s="439" t="inlineStr">
        <is>
          <t>CHNFRMCAPI03S000</t>
        </is>
      </c>
      <c r="B14" s="439" t="inlineStr">
        <is>
          <t>Instrument</t>
        </is>
      </c>
      <c r="C14" s="439" t="inlineStr">
        <is>
          <t>Framework regulation</t>
        </is>
      </c>
      <c r="D14" s="439" t="inlineStr">
        <is>
          <t>Capacity replacement</t>
        </is>
      </c>
      <c r="E14" s="439" t="inlineStr">
        <is>
          <t>Industry</t>
        </is>
      </c>
      <c r="F14" s="439" t="inlineStr">
        <is>
          <t>Electrolytic aluminium</t>
        </is>
      </c>
      <c r="G14" s="439" t="inlineStr">
        <is>
          <t>电解铝行业产能置换制度</t>
        </is>
      </c>
      <c r="H14" s="439" t="inlineStr">
        <is>
          <t>Electrolytic Aluminium Industry Capacity Replacement System</t>
        </is>
      </c>
      <c r="I14" s="439" t="inlineStr">
        <is>
          <t>N/A</t>
        </is>
      </c>
      <c r="J14" s="439" t="inlineStr">
        <is>
          <t>The electrolytic aluminium industry capacity replacement system is a mandatory regulatory system that requires new electrolytic aluminium construction projects to implement equal- or reduction-ratio capacity replacement. All construction projects within Chinese territory that include an electrolysis process to produce liquid aluminium or aluminium ingots must implement capacity replacement through merger and restructuring, intra-group capacity transfer within the same ultimate controlling entity, or capacity indicator trading. First established by MIIT Chan Ye [2015] No. 127, the current version (MIIT Yuan [2018] No. 12) specifies that capacity indicators must originate from the compliant project list submitted to the State Council by SASAC and provincial people’s governments before end-October 2017, and that capacity indicators shut down between 2011 and 2017 and listed in elimination announcements must complete replacement by end-2018.</t>
        </is>
      </c>
      <c r="K14" s="439" t="inlineStr">
        <is>
          <t>Industrial development</t>
        </is>
      </c>
      <c r="L14" s="439" t="inlineStr">
        <is>
          <t>Indirect</t>
        </is>
      </c>
      <c r="M14" s="439" t="inlineStr">
        <is>
          <t>Supply-side</t>
        </is>
      </c>
      <c r="N14" s="439" t="inlineStr">
        <is>
          <t>CHN</t>
        </is>
      </c>
      <c r="O14" s="439" t="inlineStr">
        <is>
          <t>national</t>
        </is>
      </c>
      <c r="P14" s="439" t="inlineStr">
        <is>
          <t>N/A</t>
        </is>
      </c>
      <c r="Q14" s="439" t="inlineStr">
        <is>
          <t>20/04/2015</t>
        </is>
      </c>
      <c r="R14" s="439" t="inlineStr">
        <is>
          <t>20/04/2015</t>
        </is>
      </c>
      <c r="S14" s="439" t="inlineStr">
        <is>
          <t>N/A</t>
        </is>
      </c>
      <c r="T14" s="439" t="inlineStr">
        <is>
          <t>01/01/2018</t>
        </is>
      </c>
      <c r="U14" s="439" t="inlineStr">
        <is>
          <t>On 1 January 2018, the Ministry of Industry and Information Technology issued the Notice on Matters Relating to the Implementation of Capacity Replacement by Electrolytic Aluminium Enterprises through Merger, Restructuring and Other Means (MIIT Yuan [2018] No. 12), replacing the provisions on electrolytic aluminium capacity replacement in MIIT Chan Ye [2015] No. 127 and MIIT Ting Yuan [2017] No. 101. The Notice specifies three means of replacement, requires that capacity indicators must originate from the compliant project list confirmed by the State Council before end-October 2017, and stipulates that electrolytic aluminium capacity indicators shut down between 2011 and 2017 and listed in elimination announcements must complete capacity replacement by 31 December 2018. A national electrolytic aluminium capacity ceiling (approximately 45 million tonnes) was established in 2017; thereafter total industry capacity shall not experience net increase, and new projects must obtain compliant capacity indicators through replacement.</t>
        </is>
      </c>
      <c r="V14" s="439">
        <f>IF(R14="","In force",IF(R14="N/A","In force",IF(TODAY()&lt;DATE(VALUE(RIGHT(R14,4)),VALUE(MID(R14,4,2)),VALUE(LEFT(R14,2))),"Scheduled",IF(S14="","In force",IF(S14="N/A","In force",IF(TODAY()&lt;DATE(VALUE(RIGHT(S14,4)),VALUE(MID(S14,4,2)),VALUE(LEFT(S14,2))),"In force","Ended"))))))</f>
        <v/>
      </c>
      <c r="W14" s="439" t="inlineStr">
        <is>
          <t>Ministry of Industry and Information Technology; provincial industry and information technology authorities</t>
        </is>
      </c>
      <c r="X14" s="439" t="inlineStr">
        <is>
          <t>Electrolytic aluminium cells</t>
        </is>
      </c>
      <c r="Y14" s="439" t="inlineStr">
        <is>
          <t>Existing</t>
        </is>
      </c>
      <c r="Z14" s="439" t="inlineStr">
        <is>
          <t>Covers electrolytic cells used in electrolysis processes producing liquid aluminium or aluminium ingots. Eligible capacity indicators must be sourced from the State Council-compliant project list submitted by SASAC and provincial governments before end-October 2017, with capacity measured by the design capacity stated in the filing or approval document. Capacity excluded from replacement includes: self-baking cells, pre-baked cells below 100 kA, and other backward capacity. Electrolytic aluminium capacity shut down during 2011–2017 and listed in elimination announcements must complete replacement by 31 December 2018; after that deadline, such capacity may not be used for replacement.</t>
        </is>
      </c>
      <c r="AA14" s="439" t="inlineStr">
        <is>
          <t>N/A</t>
        </is>
      </c>
      <c r="AB14" s="439" t="inlineStr">
        <is>
          <t>N/A</t>
        </is>
      </c>
      <c r="AC14" s="439" t="inlineStr">
        <is>
          <t>Firms</t>
        </is>
      </c>
      <c r="AD14" s="439" t="inlineStr">
        <is>
          <t>Electrolytic aluminium enterprises that include an electrolysis process to produce liquid aluminium or aluminium ingots. Capacity replacement may be implemented through three means: (1) inter-enterprise merger and restructuring; (2) intra-group capacity transfer within the same ultimate controlling entity; and (3) capacity indicator trading. Capacity indicators used for replacement must simultaneously satisfy the following: compliant project capacity that meets national industrial policy; inclusion in the project list submitted to the State Council by SASAC and provincial people’s governments before end-October 2017; and the capacity quantity shall be the designed production capacity stated in the filing or approval document. Backward capacity that has exceeded the statutory elimination deadline (aluminium self-baking cells, pre-baked cells below 100 kA etc.) may not be used for replacement.</t>
        </is>
      </c>
      <c r="AE14" s="439" t="inlineStr">
        <is>
          <t>Production</t>
        </is>
      </c>
      <c r="AF14" s="439" t="inlineStr">
        <is>
          <t>Electrolytic aluminium production activities, including new construction and reconstruction of construction projects involving an electrolysis process to produce liquid aluminium or aluminium ingots. Capacity replacement plans for both retired capacity and new projects must be publicly notified on the website of the provincial industry and IT authority for no fewer than 10 working days and announced after no objection. Before the capacity replacement plan is announced, new projects may not be filed and projects under construction may not resume construction. Electrolytic aluminium capacity indicators shut down between 2011 and 2017 and listed in elimination announcements must complete capacity replacement by 31 December 2018; overdue indicators may not be used for replacement.</t>
        </is>
      </c>
      <c r="AG14" s="439" t="inlineStr">
        <is>
          <t>Equal- or reduction-ratio replacement</t>
        </is>
      </c>
      <c r="AH14" s="439" t="inlineStr">
        <is>
          <t>Capacity replacement type (equal / reduction)</t>
        </is>
      </c>
      <c r="AI14" s="439" t="inlineStr">
        <is>
          <t>Electrolytic aluminium capacity replacement implements the principle of equal- or reduction-ratio replacement. The capacity indicator quantity shall be the designed production capacity stated in the filing or approval document. The national electrolytic aluminium capacity ceiling of approximately 45 million tonnes was established in 2017; new projects must obtain capacity indicators through replacement and total industry capacity shall not experience net increase. Key areas for air pollution prevention and control (Beijing–Tianjin–Hebei and surroundings, Yangtze River Delta, Pearl River Delta, Fenwei Plain) shall not add new electrolytic aluminium capacity.</t>
        </is>
      </c>
      <c r="AJ14" s="439" t="inlineStr">
        <is>
          <t>1) All construction projects involving an electrolysis process must implement equal- or reduction-ratio capacity replacement; 2) capacity replacement may be implemented through merger and restructuring, intra-group transfer or capacity indicator trading; 3) capacity indicators used for replacement must be in the project list submitted to the State Council by SASAC and provincial people’s governments before end-October 2017, with the designed production capacity stated in the filing or approval document as the basis; 4) backward capacity (aluminium self-baking cells, pre-baked cells below 100 kA etc.) may not be used for replacement; 5) capacity replacement plans must be publicly notified on the website of the provincial industry and IT authority for no fewer than 10 working days; 6) before the plan is announced, new projects may not be filed and projects under construction may not resume construction.</t>
        </is>
      </c>
      <c r="AK14" s="439" t="inlineStr">
        <is>
          <t>N/A</t>
        </is>
      </c>
      <c r="AL14" s="439" t="inlineStr">
        <is>
          <t>N/A</t>
        </is>
      </c>
      <c r="AM14" s="439" t="inlineStr">
        <is>
          <t>Public notification of capacity replacement plans; spot checks and verification</t>
        </is>
      </c>
      <c r="AN14" s="439" t="inlineStr">
        <is>
          <t>Provincial industry and IT authorities are responsible for accepting, verifying, publicly notifying (no fewer than 10 working days) and announcing capacity replacement plans. MIIT supervises and conducts spot checks of plans announced by localities. The dismantling of retired capacity equipment must be verified through on-site inspection. Enterprises must ensure the authenticity and compliance of replacement capacity.</t>
        </is>
      </c>
      <c r="AO14" s="439" t="inlineStr">
        <is>
          <t>Denial of project filing; Order to rectify</t>
        </is>
      </c>
      <c r="AP14" s="439" t="inlineStr">
        <is>
          <t>Where the capacity replacement plan has not been announced, new projects may not be filed and projects under construction may not resume construction. Where a capacity replacement plan is found to be fraudulent, the plan announcement shall be revoked and the project shall be suspended or shut down. Where legally mandated backward capacity is used for replacement, the replacement plan shall be revoked and legal liability pursued. Where retired equipment is not dismantled on schedule, demolition shall be ordered within a prescribed period and penalties imposed.</t>
        </is>
      </c>
      <c r="AQ14" s="439" t="inlineStr">
        <is>
          <t>Electrolytic aluminium enterprises are encouraged to implement capacity replacement through substantive merger and restructuring and to relocate capacity to areas rich in clean energy. New replacement electrolytic aluminium projects must satisfy an aluminium liquid AC power consumption of no more than 13,000 kWh/tonne and environmental performance Grade A, and are encouraged to adopt electrolytic cells of 500 kA or above. Proceeds from capacity indicator trading may be used for worker resettlement and enterprise transformation.</t>
        </is>
      </c>
      <c r="AR14" s="439" t="inlineStr">
        <is>
          <t>Electrolytic aluminium enterprises are encouraged to implement capacity replacement through substantive merger and restructuring and to relocate capacity to areas rich in clean energy. New replacement electrolytic aluminium projects must satisfy an aluminium liquid AC power consumption of no more than 13,000 kWh/tonne and environmental performance Grade A, and are encouraged to adopt electrolytic cells of 500 kA or above. Proceeds from capacity indicator trading may be used for worker resettlement and enterprise transformation.</t>
        </is>
      </c>
      <c r="AS14" s="439" t="inlineStr">
        <is>
          <t>~4.3 Gt CO₂ (Source: China Nonferrous Metals Industry Association, July 2025; total direct plus indirect CO₂ emissions of the electrolytic aluminium industry in 2024; the Capacity Replacement Implementation Measures cover all construction projects involving electrolysis processes. Of this total, direct emissions (anode consumption plus PFCs) account for approximately 0.068 Gt CO₂e)</t>
        </is>
      </c>
      <c r="AT14" s="439" t="inlineStr">
        <is>
          <t>Approximately 5% (Source: China Nonferrous Metals Industry Association, July 2025; electrolytic aluminium industry share of national total CO₂ emissions)</t>
        </is>
      </c>
      <c r="AU14" s="439" t="inlineStr">
        <is>
          <t>C24</t>
        </is>
      </c>
      <c r="AV14" s="439" t="inlineStr">
        <is>
          <t>CO2</t>
        </is>
      </c>
      <c r="AW14" s="439" t="inlineStr">
        <is>
          <t>Positive</t>
        </is>
      </c>
      <c r="AX14" s="439" t="inlineStr">
        <is>
          <t>Energy conservation; Pollution control; Industrial development</t>
        </is>
      </c>
      <c r="AY14" s="439" t="inlineStr">
        <is>
          <t>Notice on Matters Relating to the Implementation of Capacity Replacement by Electrolytic Aluminium Enterprises through Merger, Restructuring and Other Means (MIIT Yuan [2018] No. 12)</t>
        </is>
      </c>
      <c r="AZ14" s="439" t="inlineStr">
        <is>
          <t>https://www.miit.gov.cn/jgsj/ycls/gzdt/art/2020/art_1b8d65c150a04513a2aedc3b5d8a8488.html</t>
        </is>
      </c>
      <c r="BA14" s="439" t="inlineStr">
        <is>
          <t>Interpretation of the Notice on Matters Relating to the Implementation of Capacity Replacement by Electrolytic Aluminium Enterprises through Merger, Restructuring and Other Means: https://www.miit.gov.cn/jgsj/ycls/ghzc/art/2020/art_1363e8a8db57471580ffa6ce0aad4214.html | Implementation Measures for Capacity Replacement in Industries with Severe Overcapacity (MIIT Chan Ye [2015] No. 127, repealed): https://www.ehs.cn/law/102295.html | Implementation Plan for High-Quality Development of the Aluminium Industry (2025–2027) (ten departments): https://www.gov.cn/zhengce/202503/content_7016214.htm</t>
        </is>
      </c>
    </row>
    <row r="15">
      <c r="A15" s="439" t="inlineStr">
        <is>
          <t>CHNFRMEEMI01S000</t>
        </is>
      </c>
      <c r="B15" s="439" t="inlineStr">
        <is>
          <t>Instrument</t>
        </is>
      </c>
      <c r="C15" s="439" t="inlineStr">
        <is>
          <t>Framework regulation</t>
        </is>
      </c>
      <c r="D15" s="439" t="inlineStr">
        <is>
          <t>Enterprise energy management obligation</t>
        </is>
      </c>
      <c r="E15" s="439" t="inlineStr">
        <is>
          <t>Cross-sectoral</t>
        </is>
      </c>
      <c r="F15" s="439" t="inlineStr">
        <is>
          <t>N/A</t>
        </is>
      </c>
      <c r="G15" s="439" t="inlineStr">
        <is>
          <t>重点用能单位节能管理制度</t>
        </is>
      </c>
      <c r="H15" s="439" t="inlineStr">
        <is>
          <t>Key Energy-Consuming Unit Energy Conservation Management System</t>
        </is>
      </c>
      <c r="I15" s="439" t="inlineStr">
        <is>
          <t>N/A</t>
        </is>
      </c>
      <c r="J15" s="439" t="inlineStr">
        <is>
          <t>The key energy-consuming unit energy conservation management system is a regulatory institution that requires entities whose annual comprehensive energy consumption reaches prescribed thresholds to establish internal energy conservation management infrastructure and fulfil ongoing compliance obligations. The system requires key energy-consuming units to designate energy management posts, establish energy management systems, equip energy metering instruments, conduct energy audits, submit energy utilisation status reports and build online energy consumption monitoring systems, backed by administrative penalties for non-compliance.</t>
        </is>
      </c>
      <c r="K15" s="439" t="inlineStr">
        <is>
          <t>Energy efficiency; Energy conservation; Energy security</t>
        </is>
      </c>
      <c r="L15" s="439" t="inlineStr">
        <is>
          <t>Direct</t>
        </is>
      </c>
      <c r="M15" s="439" t="inlineStr">
        <is>
          <t>demand-side</t>
        </is>
      </c>
      <c r="N15" s="439" t="inlineStr">
        <is>
          <t>CHN</t>
        </is>
      </c>
      <c r="O15" s="439" t="inlineStr">
        <is>
          <t>national</t>
        </is>
      </c>
      <c r="P15" s="439" t="inlineStr">
        <is>
          <t>N/A</t>
        </is>
      </c>
      <c r="Q15" s="439" t="inlineStr">
        <is>
          <t>10/03/1999</t>
        </is>
      </c>
      <c r="R15" s="439" t="inlineStr">
        <is>
          <t>10/03/1999</t>
        </is>
      </c>
      <c r="S15" s="439" t="inlineStr">
        <is>
          <t>N/A</t>
        </is>
      </c>
      <c r="T15" s="439" t="inlineStr">
        <is>
          <t>22/02/2018</t>
        </is>
      </c>
      <c r="U15" s="439" t="inlineStr">
        <is>
          <t>On 22 February 2018, the National Development and Reform Commission and six other departments jointly issued the new Energy Conservation Management Measures for Key Energy-Consuming Units (Decree No. 15), effective 1 May 2018, repealing the 1999 SETC Decree No. 7. The new measures added requirements for total energy consumption control, energy management system certification and online energy consumption monitoring system construction, and supplemented and detailed the legal liability provisions.</t>
        </is>
      </c>
      <c r="V15" s="439">
        <f>IF(R15="","In force",IF(R15="N/A","In force",IF(TODAY()&lt;DATE(VALUE(RIGHT(R15,4)),VALUE(MID(R15,4,2)),VALUE(LEFT(R15,2))),"Scheduled",IF(S15="","In force",IF(S15="N/A","In force",IF(TODAY()&lt;DATE(VALUE(RIGHT(S15,4)),VALUE(MID(S15,4,2)),VALUE(LEFT(S15,2))),"In force","Ended"))))))</f>
        <v/>
      </c>
      <c r="W15" s="439" t="inlineStr">
        <is>
          <t>National Development and Reform Commission; provincial people's governments</t>
        </is>
      </c>
      <c r="X15" s="439" t="inlineStr">
        <is>
          <t>N/A</t>
        </is>
      </c>
      <c r="Y15" s="439" t="inlineStr">
        <is>
          <t>N/A</t>
        </is>
      </c>
      <c r="Z15" s="439" t="inlineStr">
        <is>
          <t>N/A</t>
        </is>
      </c>
      <c r="AA15" s="439" t="inlineStr">
        <is>
          <t>N/A</t>
        </is>
      </c>
      <c r="AB15" s="439" t="inlineStr">
        <is>
          <t>N/A</t>
        </is>
      </c>
      <c r="AC15" s="439" t="inlineStr">
        <is>
          <t>Firms</t>
        </is>
      </c>
      <c r="AD15" s="439" t="inlineStr">
        <is>
          <t>Entities with annual comprehensive energy consumption of 10,000 tonnes of coal equivalent (tce) or above, and entities designated by relevant State Council departments or provincial people's governments with annual comprehensive energy consumption of 5,000 tce or above but below 10,000 tce. Key energy-consuming units must establish an energy conservation leadership group, appoint an energy management responsible person (with intermediate or higher technical professional title), designate energy management posts and file the appointment with the energy conservation authority.</t>
        </is>
      </c>
      <c r="AE15" s="439" t="inlineStr">
        <is>
          <t>Consumption (use, ownership or capital formation)</t>
        </is>
      </c>
      <c r="AF15" s="439" t="inlineStr">
        <is>
          <t>Consumption activities of fossil and non-fossil energy. Key energy-consuming units must keep total energy consumption and intensity within approved targets, establish an energy conservation target responsibility system and decompose targets to the relevant level or post, and conduct periodic internal assessment. Key energy-consuming units must establish an energy management system, submit annual energy utilisation status reports, implement energy audits, build online energy consumption monitoring systems and undergo energy conservation supervision and inspection.</t>
        </is>
      </c>
      <c r="AG15" s="439" t="inlineStr">
        <is>
          <t>Annual comprehensive energy consumption of 10,000 tce (general threshold); 5,000 tce (specially designated)</t>
        </is>
      </c>
      <c r="AH15" s="439" t="inlineStr">
        <is>
          <t>tce/year</t>
        </is>
      </c>
      <c r="AI15" s="439" t="inlineStr">
        <is>
          <t>Entities with annual comprehensive energy consumption of 10,000 tce or above are automatically covered. Relevant State Council departments or provincial people's governments may designate entities with annual comprehensive energy consumption of 5,000 tce or above but below 10,000 tce for coverage by reference. Energy conservation authorities at or above the prefecture level decompose total energy consumption control and energy conservation targets to key energy-consuming units and conduct tiered energy conservation target responsibility assessment with public disclosure of results.</t>
        </is>
      </c>
      <c r="AJ15" s="439" t="inlineStr">
        <is>
          <t>1) Key energy-consuming units must establish an energy conservation target responsibility system, decompose total energy consumption control and energy conservation targets to the relevant level or post, conduct periodic internal assessment and establish an energy conservation reward and sanction system; 2) key energy-consuming units must establish and effectively operate an energy management system in accordance with GB/T 23331 (Requirements for Energy Management Systems), form an energy conservation leadership group, appoint an energy management responsible person and designate energy management posts; 3) key energy-consuming units must equip energy metering instruments, submit annual energy utilisation status reports, implement energy audits and build online energy consumption monitoring systems; 4) key energy-consuming units must comply with energy consumption limits per unit product, phase out backward production processes, energy-using equipment and products, and obtain energy conservation review approval for new, reconstructed or expanded fixed-asset investment projects.</t>
        </is>
      </c>
      <c r="AK15" s="439" t="inlineStr">
        <is>
          <t>N/A</t>
        </is>
      </c>
      <c r="AL15" s="439" t="inlineStr">
        <is>
          <t>N/A</t>
        </is>
      </c>
      <c r="AM15" s="439" t="inlineStr">
        <is>
          <t>Energy audit; Energy utilisation status reporting; Energy conservation supervision and inspection</t>
        </is>
      </c>
      <c r="AN15" s="439" t="inlineStr">
        <is>
          <t>Energy conservation authorities at or above the prefecture level conduct tiered energy conservation target responsibility assessment of key energy-consuming units, primarily evaluating total energy consumption control and energy conservation target performance, energy efficiency and implementation of energy conservation measures, with results reported level by level and disclosed to the public. Energy conservation authorities review energy utilisation status reports and conduct on-site investigations of units with inadequate energy conservation management systems, unimplemented energy conservation measures or low energy efficiency, organising energy efficiency testing of energy-using equipment and ordering energy audits.</t>
        </is>
      </c>
      <c r="AO15" s="439" t="inlineStr">
        <is>
          <t>Administrative penalty; Order to rectify; Financial penalty</t>
        </is>
      </c>
      <c r="AP15" s="439" t="inlineStr">
        <is>
          <t>Where energy conservation management systems are inadequate, rectification is refused or rectification fails to meet standards: a fine of CNY 100,000–300,000. Failure to designate an energy management post, appoint an energy management responsible person or file the appointment: a fine of CNY 10,000–30,000. Failure to submit an energy utilisation status report as required or submission of a report with false content: a fine of CNY 10,000–50,000. Failure to build an online energy consumption monitoring system as required: a fine of CNY 10,000–30,000. Exceeding energy consumption limits per unit product: punitive electricity pricing. Failure to phase out backward production processes, energy-using equipment and products as scheduled: order to cease use, confiscation of equipment and fines; in serious cases, suspension of operations or closure.</t>
        </is>
      </c>
      <c r="AQ15" s="439" t="inlineStr">
        <is>
          <t>The state encourages key energy-consuming units to obtain energy management system certification, actively conduct energy efficiency benchmarking and strive to become energy efficiency “top runners.” Key energy-consuming units with excellent energy conservation assessment results receive priority support in energy conservation technology retrofitting funds, energy-efficient product promotion and green finance. Entities exceeding energy conservation targets receive favourable treatment in the allocation of total energy consumption indicators.</t>
        </is>
      </c>
      <c r="AR15" s="439" t="inlineStr">
        <is>
          <t>The state encourages key energy-consuming units to obtain energy management system certification, actively conduct energy efficiency benchmarking and strive to become energy efficiency “top runners.” Key energy-consuming units with excellent energy conservation assessment results receive priority support in energy conservation technology retrofitting funds, energy-efficient product promotion and green finance. Entities exceeding energy conservation targets receive favourable treatment in the allocation of total energy consumption indicators.</t>
        </is>
      </c>
      <c r="AS15" s="439" t="inlineStr">
        <is>
          <t>N/A</t>
        </is>
      </c>
      <c r="AT15" s="439" t="inlineStr">
        <is>
          <t>N/A</t>
        </is>
      </c>
      <c r="AU15" s="439" t="inlineStr">
        <is>
          <t>B05; B06; B07; B08; B09; C10; C11; C12; C13; C14; C15; C16; C17; C18; C19; C20; C21; C22; C23; C24; C25; C26; C27; C28; C29; C30; C31; C32; C33; D35; F41; F42; F43; H49</t>
        </is>
      </c>
      <c r="AV15" s="439" t="inlineStr">
        <is>
          <t>CO2</t>
        </is>
      </c>
      <c r="AW15" s="439" t="inlineStr">
        <is>
          <t>Positive</t>
        </is>
      </c>
      <c r="AX15" s="439" t="inlineStr">
        <is>
          <t>Energy conservation; Pollution control; Technological innovation</t>
        </is>
      </c>
      <c r="AY15" s="439" t="inlineStr">
        <is>
          <t>Energy Conservation Management Measures for Key Energy-Consuming Units (NDRC and Six Other Departments Decree No. 15, 2018)</t>
        </is>
      </c>
      <c r="AZ15" s="439" t="inlineStr">
        <is>
          <t>https://zfxxgk.ndrc.gov.cn/web/iteminfo.jsp?id=18518</t>
        </is>
      </c>
      <c r="BA15" s="439" t="inlineStr">
        <is>
          <t>Energy Conservation Management Measures for Key Energy-Consuming Units (SETC Decree No. 7, 1999, repealed): http://www.nea.gov.cn/2011-08/18/c_131057691.htm | Energy Conservation Law of the People’s Republic of China (amended 2018): https://flk.npc.gov.cn/detail2.html?ZmY4MDgxODE2ZjEzNWY0NjAxNmYyMTY5MjAxNTExMjk%3D</t>
        </is>
      </c>
    </row>
    <row r="16">
      <c r="A16" s="439" t="inlineStr">
        <is>
          <t>CHNFRMEPMI01S000</t>
        </is>
      </c>
      <c r="B16" s="439" t="inlineStr">
        <is>
          <t>Instrument</t>
        </is>
      </c>
      <c r="C16" s="439" t="inlineStr">
        <is>
          <t>Framework regulation</t>
        </is>
      </c>
      <c r="D16" s="439" t="inlineStr">
        <is>
          <t>Energy performance management framework for public institutions</t>
        </is>
      </c>
      <c r="E16" s="439" t="inlineStr">
        <is>
          <t>Buildings</t>
        </is>
      </c>
      <c r="F16" s="439" t="inlineStr">
        <is>
          <t>Government operations</t>
        </is>
      </c>
      <c r="G16" s="439" t="inlineStr">
        <is>
          <t>公共机构节能</t>
        </is>
      </c>
      <c r="H16" s="439" t="inlineStr">
        <is>
          <t>Energy Conservation in Public Institutions</t>
        </is>
      </c>
      <c r="I16" s="439" t="inlineStr">
        <is>
          <t>'15th Five-Year' Work Programme for Energy Conservation and Carbon Reduction in Public Institutions (Guoguan Energy Conservation [2026] No. 161)</t>
        </is>
      </c>
      <c r="J16" s="439" t="inlineStr">
        <is>
          <t>The Regulation on Energy Conservation in Public Institutions (State Council Decree No. 531, 2008; revised 2017) establishes a systematic energy consumption management framework for state organs, public institutions and social organisations funded by public finance. It requires public institutions to implement an energy conservation target responsibility and performance evaluation system, formulate energy conservation plans and annual implementation plans, operate within energy consumption quotas, establish energy metering, statistics and reporting systems, conduct periodic energy audits, and give procurement preference to energy-efficient products. The framework covers approximately 1.7 million public institutions with a total building floor area of approximately 10 billion m². The 14th Five-Year Plan for Public Institution Energy and Resource Conservation set 2025 targets of 5% reduction in energy consumption per unit building area, 6% reduction in per capita comprehensive energy consumption, and 7% reduction in carbon emissions per unit building area compared with 2020 levels. The '15th Five-Year' Work Programme for Energy Conservation and Carbon Reduction in Public Institutions (Guoguan Energy Conservation [2026] No. 161, issued on 29 July 2026) sets 2030 targets against a 2025 baseline of carbon emissions and energy and resource consumption: within the statistical scope, an 8.5% reduction in carbon emissions per unit building area, a 5% reduction in energy consumption per unit building area, and a 3% reduction in per capita water consumption for public institutions; the share of coal in total energy consumption of public institutions nationwide shall be kept within 5%, and the share of electricity in total energy consumption shall reach 65%; total carbon emissions of public institutions shall peak as early as possible before 2030.</t>
        </is>
      </c>
      <c r="K16" s="439" t="inlineStr">
        <is>
          <t>Energy efficiency; Energy conservation</t>
        </is>
      </c>
      <c r="L16" s="439" t="inlineStr">
        <is>
          <t>Direct</t>
        </is>
      </c>
      <c r="M16" s="439" t="inlineStr">
        <is>
          <t>demand-side</t>
        </is>
      </c>
      <c r="N16" s="439" t="inlineStr">
        <is>
          <t>CHN</t>
        </is>
      </c>
      <c r="O16" s="439" t="inlineStr">
        <is>
          <t>national</t>
        </is>
      </c>
      <c r="P16" s="439" t="inlineStr">
        <is>
          <t>N/A</t>
        </is>
      </c>
      <c r="Q16" s="439" t="inlineStr">
        <is>
          <t>01/08/2008</t>
        </is>
      </c>
      <c r="R16" s="439" t="inlineStr">
        <is>
          <t>01/10/2008</t>
        </is>
      </c>
      <c r="S16" s="439" t="inlineStr">
        <is>
          <t>N/A</t>
        </is>
      </c>
      <c r="T16" s="439" t="inlineStr">
        <is>
          <t>01/03/2017</t>
        </is>
      </c>
      <c r="U16" s="439" t="inlineStr">
        <is>
          <t>Revised on 1 March 2017 pursuant to the State Council Decision on Amending and Abolishing Certain Administrative Regulations (State Council Decree No. 676). The revision was technical in nature; core provisions (target responsibility system, energy audit, quota management) originate from the 2008 regulation and were not substantively amended.</t>
        </is>
      </c>
      <c r="V16" s="439">
        <f>IF(R16="","In force",IF(R16="N/A","In force",IF(TODAY()&lt;DATE(VALUE(RIGHT(R16,4)),VALUE(MID(R16,4,2)),VALUE(LEFT(R16,2))),"Scheduled",IF(S16="","In force",IF(S16="N/A","In force",IF(TODAY()&lt;DATE(VALUE(RIGHT(S16,4)),VALUE(MID(S16,4,2)),VALUE(LEFT(S16,2))),"In force","Ended"))))))</f>
        <v/>
      </c>
      <c r="W16" s="439" t="inlineStr">
        <is>
          <t>National Government Offices Administration; National Development and Reform Commission; government offices administration authorities at all levels</t>
        </is>
      </c>
      <c r="X16" s="439" t="inlineStr">
        <is>
          <t>Buildings and their energy-using systems and equipment</t>
        </is>
      </c>
      <c r="Y16" s="439" t="inlineStr">
        <is>
          <t>existing</t>
        </is>
      </c>
      <c r="Z16" s="439" t="inlineStr">
        <is>
          <t>Existing buildings used by public institutions (office buildings, schools, hospitals, research institutes, cultural venues) and their energy-using systems and equipment, including: space heating systems (boilers, district heating networks), space cooling systems (chillers, cooling towers), ventilation systems, lighting systems, office equipment (computers, printers, copiers), official vehicles, water heating systems, power distribution systems, lifts and escalators, and building envelopes (external walls, roofs, windows).</t>
        </is>
      </c>
      <c r="AA16" s="439" t="inlineStr">
        <is>
          <t>N/A</t>
        </is>
      </c>
      <c r="AB16" s="439" t="inlineStr">
        <is>
          <t>N/A</t>
        </is>
      </c>
      <c r="AC16" s="439" t="inlineStr">
        <is>
          <t>Governments</t>
        </is>
      </c>
      <c r="AD16" s="439" t="inlineStr">
        <is>
          <t>State organs, public institutions and social organisations fully or partially funded by public finance, including Party organs, people's congress organs, administrative organs, CPPCC organs, supervisory organs, adjudicative organs, procuratorial organs, democratic parties and federations of industry and commerce, people's organisations, and public-service institutions (schools, hospitals, research institutes, etc.).</t>
        </is>
      </c>
      <c r="AE16" s="439" t="inlineStr">
        <is>
          <t>Consumption (use, ownership or capital formation); Maintenance</t>
        </is>
      </c>
      <c r="AF16" s="439" t="inlineStr">
        <is>
          <t>Energy consumption activities in the daily operation of public institutions, including space heating, cooling, lighting, office equipment use, official vehicle use and water heating, as well as energy conservation retrofits to existing building envelopes, energy-using systems and equipment.</t>
        </is>
      </c>
      <c r="AG16" s="439" t="inlineStr">
        <is>
          <t>N/A</t>
        </is>
      </c>
      <c r="AH16" s="439" t="inlineStr">
        <is>
          <t>N/A</t>
        </is>
      </c>
      <c r="AI16" s="439" t="inlineStr">
        <is>
          <t>N/A</t>
        </is>
      </c>
      <c r="AJ16" s="439" t="inlineStr">
        <is>
          <t>1) Energy conservation target responsibility and performance evaluation system — target achievement is included in the performance appraisal of the head of each public institution; 2) Five-year energy conservation plans and annual implementation plans filed with the government offices administration authority at the corresponding level; 3) Energy consumption quota management — exceeding the quota requires an explanation; 4) Energy metering, statistics and reporting by energy type and system; 5) Energy audit conducted every five years (covering seven audit items); energy conservation retrofits must be preceded by an energy audit and investment return analysis; 6) Priority procurement of products on the energy-efficient product government procurement list; 7) Designation of energy management posts with post-specific responsibility; 8) Training and certification for operators of key energy-using systems and equipment; 9) Public disclosure and information sharing on energy conservation performance.</t>
        </is>
      </c>
      <c r="AK16" s="439" t="inlineStr">
        <is>
          <t>N/A</t>
        </is>
      </c>
      <c r="AL16" s="439" t="inlineStr">
        <is>
          <t>N/A</t>
        </is>
      </c>
      <c r="AM16" s="439" t="inlineStr">
        <is>
          <t>Inspections or audits conducted by government authorities or third parties</t>
        </is>
      </c>
      <c r="AN16" s="439" t="inlineStr">
        <is>
          <t>Government offices administration authorities conduct supervision and inspection of public institution energy conservation, covering: formulation and implementation of annual energy conservation targets and plans; energy metering, statistics and reporting; compliance with energy consumption quotas; conduct of energy audits; establishment of energy management posts and personnel training; compliance with energy-efficient product government procurement requirements. Inspections may take the form of on-site inspections, desk reviews or assessments commissioned to professional bodies.</t>
        </is>
      </c>
      <c r="AO16" s="439" t="inlineStr">
        <is>
          <t>Compliance order</t>
        </is>
      </c>
      <c r="AP16" s="439" t="inlineStr">
        <is>
          <t>Where a public institution violates the Regulation, the government offices administration authority at the corresponding level, together with relevant departments, shall order rectification within a specified period. Failure to rectify within the period shall result in a public criticism circular; responsible supervisors and other directly liable personnel shall be subject to administrative discipline in accordance with law. Where energy waste is caused, the government offices administration authority shall issue an energy conservation rectification notice; in serious cases, the relevant authorities shall impose administrative discipline on directly responsible supervisors and other directly liable personnel.</t>
        </is>
      </c>
      <c r="AQ16" s="439" t="inlineStr">
        <is>
          <t>Units and individuals achieving outstanding results in public institution energy conservation shall be commended and rewarded in accordance with state provisions (Article 9 of the Regulation). Any unit or individual has the right to report energy waste by public institutions, and the relevant department shall promptly investigate and handle such reports (Article 38 of the Regulation).</t>
        </is>
      </c>
      <c r="AR16" s="439" t="inlineStr">
        <is>
          <t>Units and individuals achieving outstanding results in public institution energy conservation shall be commended and rewarded in accordance with state provisions (Article 9 of the Regulation). Any unit or individual has the right to report energy waste by public institutions, and the relevant department shall promptly investigate and handle such reports (Article 38 of the Regulation).</t>
        </is>
      </c>
      <c r="AS16" s="439" t="inlineStr">
        <is>
          <t>N/A</t>
        </is>
      </c>
      <c r="AT16" s="439" t="inlineStr">
        <is>
          <t>N/A</t>
        </is>
      </c>
      <c r="AU16" s="439" t="inlineStr">
        <is>
          <t>O84; P85; Q86; Q87; Q88; M72; R90; R91; R93</t>
        </is>
      </c>
      <c r="AV16" s="439" t="inlineStr">
        <is>
          <t>CO2</t>
        </is>
      </c>
      <c r="AW16" s="439" t="inlineStr">
        <is>
          <t>Positive</t>
        </is>
      </c>
      <c r="AX16" s="439" t="inlineStr">
        <is>
          <t>Energy conservation; Industrial development</t>
        </is>
      </c>
      <c r="AY16" s="439" t="inlineStr">
        <is>
          <t>Regulation on Energy Conservation in Public Institutions (State Council Decree No. 531, adopted on 1 August 2008, effective 1 October 2008; revised by State Council Decree No. 676 on 1 March 2017); '15th Five-Year' Work Programme for Energy Conservation and Carbon Reduction in Public Institutions (Guoguan Energy Conservation [2026] No. 161)</t>
        </is>
      </c>
      <c r="AZ16" s="439" t="inlineStr">
        <is>
          <t>https://www.gov.cn/gongbao/content/2017/content_5219166.htm</t>
        </is>
      </c>
      <c r="BA16" s="439" t="inlineStr">
        <is>
          <t>https://www.ggj.gov.cn/tzgg/202607/t20260731_49588.htm</t>
        </is>
      </c>
    </row>
    <row r="17">
      <c r="A17" s="439" t="inlineStr">
        <is>
          <t>CHNFRMAPCI01S000</t>
        </is>
      </c>
      <c r="B17" s="439" t="inlineStr">
        <is>
          <t>Instrument</t>
        </is>
      </c>
      <c r="C17" s="439" t="inlineStr">
        <is>
          <t>Framework regulation</t>
        </is>
      </c>
      <c r="D17" s="439" t="inlineStr">
        <is>
          <t>Agricultural pollution control</t>
        </is>
      </c>
      <c r="E17" s="439" t="inlineStr">
        <is>
          <t>AFOLU</t>
        </is>
      </c>
      <c r="F17" s="439" t="inlineStr">
        <is>
          <t>Livestock farming</t>
        </is>
      </c>
      <c r="G17" s="439" t="inlineStr">
        <is>
          <t>畜禽规模养殖污染防治制度</t>
        </is>
      </c>
      <c r="H17" s="439" t="inlineStr">
        <is>
          <t>Livestock Scale Farming Pollution Prevention and Control System</t>
        </is>
      </c>
      <c r="I17" s="439" t="inlineStr">
        <is>
          <t>N/A</t>
        </is>
      </c>
      <c r="J17" s="439" t="inlineStr">
        <is>
          <t>The livestock scale farming pollution prevention and control system is a regulatory governance framework that implements systematic prevention and treatment of environmental pollution from livestock farms and breeding communities that meet prescribed scale thresholds. Established by the Regulation on the Prevention and Control of Pollution from Scale Livestock Farming (State Council Order No. 643), the system requires county-level and above local governments to designate prohibited breeding zones; scale farms must conduct environmental impact assessments, construct pollution prevention supporting facilities commensurate with their farming scale, implement comprehensive utilisation and harmless treatment of waste, and file records with environmental protection authorities. New farms are prohibited in prohibited zones, and existing farms must relocate or close within prescribed time limits. Scale thresholds are set by provincial governments, and fines range from 30,000 to 500,000 yuan. The system covers approximately 2 million scale farms and breeding communities nationwide.</t>
        </is>
      </c>
      <c r="K17" s="439" t="inlineStr">
        <is>
          <t>Pollution control; Circular economy; Ecological protection</t>
        </is>
      </c>
      <c r="L17" s="439" t="inlineStr">
        <is>
          <t>Indirect</t>
        </is>
      </c>
      <c r="M17" s="439" t="inlineStr">
        <is>
          <t>Supply-side</t>
        </is>
      </c>
      <c r="N17" s="439" t="inlineStr">
        <is>
          <t>CHN</t>
        </is>
      </c>
      <c r="O17" s="439" t="inlineStr">
        <is>
          <t>national</t>
        </is>
      </c>
      <c r="P17" s="439" t="inlineStr">
        <is>
          <t>N/A</t>
        </is>
      </c>
      <c r="Q17" s="439" t="inlineStr">
        <is>
          <t>08/10/2013</t>
        </is>
      </c>
      <c r="R17" s="439" t="inlineStr">
        <is>
          <t>01/01/2014</t>
        </is>
      </c>
      <c r="S17" s="439" t="inlineStr">
        <is>
          <t>N/A</t>
        </is>
      </c>
      <c r="T17" s="439" t="inlineStr">
        <is>
          <t>02/03/2019</t>
        </is>
      </c>
      <c r="U17" s="439" t="inlineStr">
        <is>
          <t>On 2 March 2019, the Decision of the State Council on Amending Certain Administrative Regulations (State Council Order No. 709) made package amendments to the regulation, changing “environmental protection authority” to “ecology and environment authority” and “industry and commerce administration authority” to “market regulatory authority” to align with the 2018 State Council institutional reform. The core regulatory framework underwent no substantive amendment and has remained stable since coming into effect in 2014.</t>
        </is>
      </c>
      <c r="V17" s="439">
        <f>IF(R17="","In force",IF(R17="N/A","In force",IF(TODAY()&lt;DATE(VALUE(RIGHT(R17,4)),VALUE(MID(R17,4,2)),VALUE(LEFT(R17,2))),"Scheduled",IF(S17="","In force",IF(S17="N/A","In force",IF(TODAY()&lt;DATE(VALUE(RIGHT(S17,4)),VALUE(MID(S17,4,2)),VALUE(LEFT(S17,2))),"In force","Ended"))))))</f>
        <v/>
      </c>
      <c r="W17" s="439" t="inlineStr">
        <is>
          <t>Ministry of Ecology and Environment; Ministry of Agriculture and Rural Affairs</t>
        </is>
      </c>
      <c r="X17" s="439" t="inlineStr">
        <is>
          <t>Scale livestock farms and breeding communities</t>
        </is>
      </c>
      <c r="Y17" s="439" t="inlineStr">
        <is>
          <t>Existing</t>
        </is>
      </c>
      <c r="Z17" s="439" t="inlineStr">
        <is>
          <t>Applies to livestock farms and breeding communities that meet the scale thresholds prescribed by provincial-level governments. Scale thresholds vary by species and region, typically: pig annual slaughter &gt;= 500 head, dairy cow inventory &gt;= 100 head, beef cattle slaughter &gt;= 100 head, layer inventory &gt;= 10,000 birds, broiler slaughter &gt;= 50,000 birds. Farms in prohibited breeding zones are not covered and must relocate or close within prescribed time limits.</t>
        </is>
      </c>
      <c r="AA17" s="439" t="inlineStr">
        <is>
          <t>N/A</t>
        </is>
      </c>
      <c r="AB17" s="439" t="inlineStr">
        <is>
          <t>N/A</t>
        </is>
      </c>
      <c r="AC17" s="439" t="inlineStr">
        <is>
          <t>Firms</t>
        </is>
      </c>
      <c r="AD17" s="439" t="inlineStr">
        <is>
          <t>Operators of scale livestock farms and breeding communities. Scale thresholds are determined and publicly notified by provincial people's governments, typically using indicators such as annual pig slaughter volume, dairy cow inventory, beef cattle slaughter volume, layer inventory and broiler slaughter volume. Prohibited breeding zones include drinking water source protection areas, core and buffer zones of nature reserves, urban residential areas, and population concentration areas such as cultural, educational and scientific research zones. Existing farms in prohibited zones must relocate or close within prescribed time limits.</t>
        </is>
      </c>
      <c r="AE17" s="439" t="inlineStr">
        <is>
          <t>Production, generation or conversion</t>
        </is>
      </c>
      <c r="AF17" s="439" t="inlineStr">
        <is>
          <t>Scale livestock farming activities, including scale farming of pigs, cattle and chickens as the main livestock species. Farms must construct pollution prevention supporting facilities commensurate with farming scale (rainwater-sewage separation, dry manure collection, biogas digesters, composting facilities, etc.) and ensure their normal operation. Waste must be comprehensively utilised (manure application to cropland, biogas production, organic fertiliser processing, etc.) or treated to meet discharge standards. Farms must file records with county-level ecology and environment authorities.</t>
        </is>
      </c>
      <c r="AG17" s="439" t="inlineStr">
        <is>
          <t>Determined by provincial governments</t>
        </is>
      </c>
      <c r="AH17" s="439" t="inlineStr">
        <is>
          <t>Scale thresholds (e.g., annual pig slaughter &gt;= 500 head)</t>
        </is>
      </c>
      <c r="AI17" s="439" t="inlineStr">
        <is>
          <t>Scale thresholds for livestock farming are determined by provincial people's governments based on local livestock development conditions and environmental carrying capacity, and reported to the State Council environmental protection and agriculture authorities for filing. The 12th Five-Year Plan on National Livestock Farming Pollution Prevention and Control, issued jointly by the then Ministry of Environmental Protection and Ministry of Agriculture, proposed reference standards: annual pig slaughter &gt;= 500 head, dairy cow inventory &gt;= 100 head, beef cattle slaughter &gt;= 100 head, layer inventory &gt;= 10,000 birds, broiler slaughter &gt;= 50,000 birds.</t>
        </is>
      </c>
      <c r="AJ17" s="439" t="inlineStr">
        <is>
          <t>1) County-level and above local governments shall lawfully designate prohibited breeding zones; new farms are prohibited in such zones and existing farms must relocate or close within prescribed time limits; 2) new construction, reconstruction and expansion of farms must undergo environmental impact assessment; 3) farms must construct pollution prevention supporting facilities commensurate with farming scale and ensure their normal operation; 4) waste must be comprehensively utilised or treated harmlessly to achieve compliant discharge; 5) farms must file records with county-level ecology and environment authorities; 6) entities engaged in livestock farming and waste treatment activities must establish ledger recording systems.</t>
        </is>
      </c>
      <c r="AK17" s="439" t="inlineStr">
        <is>
          <t>N/A</t>
        </is>
      </c>
      <c r="AL17" s="439" t="inlineStr">
        <is>
          <t>N/A</t>
        </is>
      </c>
      <c r="AM17" s="439" t="inlineStr">
        <is>
          <t>Filing; Information reporting; On-site inspection</t>
        </is>
      </c>
      <c r="AN17" s="439" t="inlineStr">
        <is>
          <t>County-level and above ecology and environment authorities are responsible for supervision and inspection of pollution prevention by farms, and may conduct on-site inspections and sampling monitoring in accordance with law. Farms must establish pollution prevention ledgers, truthfully recording waste generation, comprehensive utilisation and treatment and disposal conditions. Township people's governments are responsible for routine patrol inspections of farms. Ecology and environment authorities report periodically to the people's government at the same level on pollution prevention conditions.</t>
        </is>
      </c>
      <c r="AO17" s="439" t="inlineStr">
        <is>
          <t>Order to cease construction; Fines; Order to relocate or close within a time limit</t>
        </is>
      </c>
      <c r="AP17" s="439" t="inlineStr">
        <is>
          <t>Illegal construction of farms in prohibited breeding zones is subject to an order by county-level and above ecology and environment authorities to cease construction and a fine of 30,000-100,000 yuan; existing farms must relocate or close within a time limit. Failure to conduct EIA is subject to a fine of 50,000-200,000 yuan. Failure to construct or ensure normal operation of pollution prevention supporting facilities is subject to a fine of up to 100,000 yuan. Discharge of pollutants exceeding standards is subject to a fine of up to 50,000 yuan. Compensation liability applies in accordance with law for environmental pollution caused.</t>
        </is>
      </c>
      <c r="AQ17" s="439" t="inlineStr">
        <is>
          <t>The state provides policy support for livestock farming pollution prevention and control: tax preferences for comprehensive waste utilisation (biogas production, organic fertiliser processing, manure application to cropland, etc.); farm electricity consumption is charged at agricultural tariff rates; biogas power generation enjoys renewable energy feed-in tariffs; VAT preferences apply to organic fertiliser production from livestock waste. Integration of planting and breeding and agriculture-livestock circular systems are encouraged to achieve on-site waste absorption.</t>
        </is>
      </c>
      <c r="AR17" s="439" t="inlineStr">
        <is>
          <t>The state provides policy support for livestock farming pollution prevention and control: tax preferences for comprehensive waste utilisation (biogas production, organic fertiliser processing, manure application to cropland, etc.); farm electricity consumption is charged at agricultural tariff rates; biogas power generation enjoys renewable energy feed-in tariffs; VAT preferences apply to organic fertiliser production from livestock waste. Integration of planting and breeding and agriculture-livestock circular systems are encouraged to achieve on-site waste absorption.</t>
        </is>
      </c>
      <c r="AS17" s="439" t="inlineStr">
        <is>
          <t>Livestock farming is one of the largest agricultural greenhouse gas emission sources in China. Methane and nitrous oxide emissions from manure management and feed production associated with scale farms (pig annual slaughter &gt;= 500 head, dairy cow inventory &gt;= 100 head, etc.) together account for approximately 5%-8% of national GHG emissions. The scale farms and breeding communities covered by the regulation account for approximately 60%-70% of national livestock production. Through biogas recovery and manure-to-fertiliser substitution, scale treatment can significantly reduce methane emissions and fertiliser-related production emissions.</t>
        </is>
      </c>
      <c r="AT17" s="439" t="inlineStr">
        <is>
          <t>Approximately 5%-8% (Source: China GHG Inventory; livestock farming sector emission share; covering scale farms and breeding communities accounting for approximately 60%-70% of national livestock production)</t>
        </is>
      </c>
      <c r="AU17" s="439" t="inlineStr">
        <is>
          <t>A01</t>
        </is>
      </c>
      <c r="AV17" s="439" t="inlineStr">
        <is>
          <t>Methane (CH4); Nitrous oxide (N2O)</t>
        </is>
      </c>
      <c r="AW17" s="439" t="inlineStr">
        <is>
          <t>Positive</t>
        </is>
      </c>
      <c r="AX17" s="439" t="inlineStr">
        <is>
          <t>Pollution control; Ecological protection; Resource conservation; Circular economy</t>
        </is>
      </c>
      <c r="AY17" s="439" t="inlineStr">
        <is>
          <t>Regulation on the Prevention and Control of Pollution from Scale Livestock Farming (State Council Order No. 643)</t>
        </is>
      </c>
      <c r="AZ17" s="439" t="inlineStr">
        <is>
          <t>https://www.gov.cn/zhengce/2013-11/26/content_2602626.htm</t>
        </is>
      </c>
      <c r="BA17" s="439" t="inlineStr">
        <is>
          <t>Decision of the State Council on Amending Certain Administrative Regulations (State Council Order No. 709, 2019 revision): https://www.gov.cn/gongbao/content/2019/content_5468893.htm</t>
        </is>
      </c>
    </row>
    <row r="18">
      <c r="A18" s="439" t="inlineStr">
        <is>
          <t>CHNFRMRPDI01S000</t>
        </is>
      </c>
      <c r="B18" s="439" t="inlineStr">
        <is>
          <t>Instrument</t>
        </is>
      </c>
      <c r="C18" s="439" t="inlineStr">
        <is>
          <t>Framework regulation</t>
        </is>
      </c>
      <c r="D18" s="439" t="inlineStr">
        <is>
          <t>Renewable priority dispatch</t>
        </is>
      </c>
      <c r="E18" s="439" t="inlineStr">
        <is>
          <t>Energy</t>
        </is>
      </c>
      <c r="F18" s="439" t="inlineStr">
        <is>
          <t>Electricity</t>
        </is>
      </c>
      <c r="G18" s="439" t="inlineStr">
        <is>
          <t>清洁能源优先发电、优先购电制度</t>
        </is>
      </c>
      <c r="H18" s="439" t="inlineStr">
        <is>
          <t>Clean Energy Priority Dispatch and Priority Purchase System</t>
        </is>
      </c>
      <c r="I18" s="439" t="inlineStr">
        <is>
          <t>N/A</t>
        </is>
      </c>
      <c r="J18" s="439" t="inlineStr">
        <is>
          <t>The clean energy priority dispatch and priority purchase system is an electricity market governance framework that establishes priority dispatch and guaranteed full purchase of renewable energy generation. The system is constituted jointly by the Energy Law of the People's Republic of China (2024) and the Regulatory Measures for the Guaranteed Full Purchase of Renewable Energy Electricity (NDRC Order No. 15, effective April 2024). It requires power dispatch institutions to dispatch renewable energy generation on a priority basis, grid enterprises to purchase the guaranteed purchase portion of renewable energy electricity in full, and promotes green energy consumption through the renewable energy green electricity certificate (GEC) system. Renewable energy on-grid electricity is divided into guaranteed purchase electricity and market-traded electricity: the guaranteed purchase portion is borne by electricity market participants in accordance with state requirements; market-traded electricity is priced through market-based mechanisms. Failure to dispatch renewable energy on a priority basis attracts regulatory penalties.</t>
        </is>
      </c>
      <c r="K18" s="439" t="inlineStr">
        <is>
          <t>Renewable energy development; Energy security</t>
        </is>
      </c>
      <c r="L18" s="439" t="inlineStr">
        <is>
          <t>Direct</t>
        </is>
      </c>
      <c r="M18" s="439" t="inlineStr">
        <is>
          <t>Supply-side</t>
        </is>
      </c>
      <c r="N18" s="439" t="inlineStr">
        <is>
          <t>CHN</t>
        </is>
      </c>
      <c r="O18" s="439" t="inlineStr">
        <is>
          <t>national</t>
        </is>
      </c>
      <c r="P18" s="439" t="inlineStr">
        <is>
          <t>N/A</t>
        </is>
      </c>
      <c r="Q18" s="439" t="inlineStr">
        <is>
          <t>08/11/2024</t>
        </is>
      </c>
      <c r="R18" s="439" t="inlineStr">
        <is>
          <t>01/01/2025</t>
        </is>
      </c>
      <c r="S18" s="439" t="inlineStr">
        <is>
          <t>N/A</t>
        </is>
      </c>
      <c r="T18" s="439" t="inlineStr">
        <is>
          <t>N/A</t>
        </is>
      </c>
      <c r="U18" s="439" t="inlineStr">
        <is>
          <t>The Energy Law of the People's Republic of China was adopted at the 12th session of the Standing Committee of the 14th National People's Congress on 8 November 2024 (Presidential Order No. 37), effective 1 January 2025, establishing for the first time at the statutory level the priority development and utilisation of renewable energy, the renewable energy electricity consumption guarantee and the green electricity certificate system. The Regulatory Measures for the Guaranteed Full Purchase of Renewable Energy Electricity (NDRC Order No. 15) was adopted on 5 February 2024, effective 1 April 2024, replacing the 2007 version (Electricity Regulatory Commission Order No. 25).</t>
        </is>
      </c>
      <c r="V18" s="439">
        <f>IF(R18="","In force",IF(R18="N/A","In force",IF(TODAY()&lt;DATE(VALUE(RIGHT(R18,4)),VALUE(MID(R18,4,2)),VALUE(LEFT(R18,2))),"Scheduled",IF(S18="","In force",IF(S18="N/A","In force",IF(TODAY()&lt;DATE(VALUE(RIGHT(S18,4)),VALUE(MID(S18,4,2)),VALUE(LEFT(S18,2))),"In force","Ended"))))))</f>
        <v/>
      </c>
      <c r="W18" s="439" t="inlineStr">
        <is>
          <t>National Development and Reform Commission; National Energy Administration; provincial energy authorities</t>
        </is>
      </c>
      <c r="X18" s="439" t="inlineStr">
        <is>
          <t>Renewable energy generating units</t>
        </is>
      </c>
      <c r="Y18" s="439" t="inlineStr">
        <is>
          <t>Existing</t>
        </is>
      </c>
      <c r="Z18" s="439" t="inlineStr">
        <is>
          <t>Applies to wind power, solar photovoltaic, hydropower, biomass power and other renewable energy generating units. The guaranteed full purchase system applies to the guaranteed purchase portion of electricity at state-approved feed-in tariffs. Renewable energy electricity participating in market-based trading is subject to contractually agreed prices and conditions.</t>
        </is>
      </c>
      <c r="AA18" s="439" t="inlineStr">
        <is>
          <t>N/A</t>
        </is>
      </c>
      <c r="AB18" s="439" t="inlineStr">
        <is>
          <t>N/A</t>
        </is>
      </c>
      <c r="AC18" s="439" t="inlineStr">
        <is>
          <t>Firms</t>
        </is>
      </c>
      <c r="AD18" s="439" t="inlineStr">
        <is>
          <t>Grid enterprises bear the responsibility for absorbing guaranteed purchase electricity and must ensure the purchase and absorption of guaranteed purchase electricity in accordance with state requirements. Power dispatch institutions are responsible for compiling priority dispatch operating procedures for renewable energy and ensuring priority dispatch of renewable energy generation. Electricity trading institutions are responsible for promoting the participation of renewable energy in electricity market trading. Renewable energy generating enterprises must submit generation forecast data as required and cooperate with grid dispatch.</t>
        </is>
      </c>
      <c r="AE18" s="439" t="inlineStr">
        <is>
          <t>Production, generation or conversion</t>
        </is>
      </c>
      <c r="AF18" s="439" t="inlineStr">
        <is>
          <t>Grid connection dispatch and electricity purchase activities for renewable energy generation (wind, solar, hydropower, biomass power, etc.). Guaranteed purchase electricity is purchased in full by grid enterprises at state-approved feed-in tariffs; market-traded electricity is priced through electricity market-based mechanisms (bilateral negotiation, centralised bidding, listing transactions, etc.). Power dispatch institutions must dispatch renewable energy generation on a priority basis and compile and publish priority dispatch operating procedures.</t>
        </is>
      </c>
      <c r="AG18" s="439" t="inlineStr">
        <is>
          <t>Implemented in accordance with renewable energy electricity consumption responsibility weights</t>
        </is>
      </c>
      <c r="AH18" s="439" t="inlineStr">
        <is>
          <t>Renewable energy electricity consumption responsibility weight (%)</t>
        </is>
      </c>
      <c r="AI18" s="439" t="inlineStr">
        <is>
          <t>The state issues renewable energy electricity consumption responsibility weights (including total consumption responsibility weight and non-hydro consumption responsibility weight) to each province (autonomous region / municipality) on an annual basis; provincial energy authorities decompose them to city/county level and market entities. In 2024, provincial renewable energy electricity consumption responsibility weights ranged between 15% and 80% (differentiated by resource endowment and absorption capacity). Grid enterprises, electricity retailers and electricity users must fulfil consumption responsibilities according to weights; shortfalls must be made up through green certificate purchases.</t>
        </is>
      </c>
      <c r="AJ18" s="439" t="inlineStr">
        <is>
          <t>1) Power dispatch institutions must ensure priority dispatch of renewable energy generation and compile and publish priority dispatch operating procedures; 2) grid enterprises must purchase guaranteed purchase renewable energy electricity in full; 3) each province (autonomous region / municipality) must meet state-issued renewable energy electricity consumption responsibility weights; 4) public institutions must give priority to procuring and using clean and low-carbon energy such as renewable energy (Energy Law, Article 34); 5) the state promotes a green energy consumption mechanism through the green electricity certificate (GEC) system; 6) failure to dispatch renewable energy generation on a priority basis will attract regulatory penalties.</t>
        </is>
      </c>
      <c r="AK18" s="439" t="inlineStr">
        <is>
          <t>N/A</t>
        </is>
      </c>
      <c r="AL18" s="439" t="inlineStr">
        <is>
          <t>N/A</t>
        </is>
      </c>
      <c r="AM18" s="439" t="inlineStr">
        <is>
          <t>Information reporting; Annual assessment; Energy regulatory agency supervision and inspection</t>
        </is>
      </c>
      <c r="AN18" s="439" t="inlineStr">
        <is>
          <t>The National Energy Administration and its regional offices are responsible for regulating priority dispatch and guaranteed full purchase of renewable energy generation. Grid enterprises must periodically report renewable energy consumption conditions to energy authorities. The state assesses the performance of each province's consumption responsibility weight on an annual basis; those failing to meet targets must rectify within a prescribed time limit. Priority dispatch performance by power dispatch institutions is subject to supervision and inspection by energy regulatory agencies.</t>
        </is>
      </c>
      <c r="AO18" s="439" t="inlineStr">
        <is>
          <t>Order to rectify; Fines; Administrative sanctions</t>
        </is>
      </c>
      <c r="AP18" s="439" t="inlineStr">
        <is>
          <t>Where a grid enterprise fails to purchase renewable energy electricity in accordance with state requirements, the energy regulatory agency orders it to rectify and imposes a fine. Where a power dispatch institution fails to dispatch renewable energy generation on a priority basis, directly responsible supervisors and other directly responsible personnel are subject to sanctions in accordance with law. Provinces and market entities failing to meet consumption responsibility weights must make up the shortfall through green certificate purchases and face deduction in the following year's assessment.</t>
        </is>
      </c>
      <c r="AQ18" s="439" t="inlineStr">
        <is>
          <t>Renewable energy generating enterprises may earn additional revenue through GEC trading. The state encourages enterprises to voluntarily purchase GECs to fulfil green electricity consumption commitments. Public institutions give priority in government procurement to products and services that use clean energy. Eligible renewable energy projects may receive subsidies from the National Renewable Energy Development Fund.</t>
        </is>
      </c>
      <c r="AR18" s="439" t="inlineStr">
        <is>
          <t>Renewable energy generating enterprises may earn additional revenue through GEC trading. The state encourages enterprises to voluntarily purchase GECs to fulfil green electricity consumption commitments. Public institutions give priority in government procurement to products and services that use clean energy. Eligible renewable energy projects may receive subsidies from the National Renewable Energy Development Fund.</t>
        </is>
      </c>
      <c r="AS18" s="439" t="inlineStr">
        <is>
          <t>In 2024, national renewable energy generation was approximately 3.2 trillion kWh, accounting for 34% of total electricity consumption. The guaranteed full purchase system covers the entire guaranteed purchase portion of wind and solar power generation. In 2024, renewable energy generation displaced approximately 2.5 Gt CO₂ from fossil fuel generation.</t>
        </is>
      </c>
      <c r="AT18" s="439" t="inlineStr">
        <is>
          <t>Approximately 20% (Source: NEA 2024 data; renewable energy generation displacing fossil fuel emissions as share of national emissions)</t>
        </is>
      </c>
      <c r="AU18" s="439" t="inlineStr">
        <is>
          <t>D35</t>
        </is>
      </c>
      <c r="AV18" s="439" t="inlineStr">
        <is>
          <t>CO2</t>
        </is>
      </c>
      <c r="AW18" s="439" t="inlineStr">
        <is>
          <t>Positive</t>
        </is>
      </c>
      <c r="AX18" s="439" t="inlineStr">
        <is>
          <t>Pollution control; Energy security; Industrial development; Renewable energy development</t>
        </is>
      </c>
      <c r="AY18" s="439" t="inlineStr">
        <is>
          <t>Energy Law of the People's Republic of China (Presidential Order No. 37, 2024)</t>
        </is>
      </c>
      <c r="AZ18" s="439" t="inlineStr">
        <is>
          <t>https://www.gov.cn/yaowen/liebiao/202411/content_6985761.htm</t>
        </is>
      </c>
      <c r="BA18" s="439" t="inlineStr">
        <is>
          <t>Regulatory Measures for the Guaranteed Full Purchase of Renewable Energy Electricity (NDRC Order No. 15, 2024): https://www.gov.cn/gongbao/2024/issue_11326/202405/content_6949616.html</t>
        </is>
      </c>
    </row>
    <row r="19">
      <c r="A19" s="439" t="inlineStr">
        <is>
          <t>CHNFRMPDPI01S000</t>
        </is>
      </c>
      <c r="B19" s="439" t="inlineStr">
        <is>
          <t>Instrument</t>
        </is>
      </c>
      <c r="C19" s="439" t="inlineStr">
        <is>
          <t>Framework regulation</t>
        </is>
      </c>
      <c r="D19" s="439" t="inlineStr">
        <is>
          <t>Pollution discharge permitting</t>
        </is>
      </c>
      <c r="E19" s="439" t="inlineStr">
        <is>
          <t>Industry</t>
        </is>
      </c>
      <c r="F19" s="439" t="inlineStr">
        <is>
          <t>Thermal power; Steel; Cement; Petrochemical; Chemical; Paper; Textile dyeing</t>
        </is>
      </c>
      <c r="G19" s="439" t="inlineStr">
        <is>
          <t>排污许可管理制度</t>
        </is>
      </c>
      <c r="H19" s="439" t="inlineStr">
        <is>
          <t>Pollution Discharge Permit Management System</t>
        </is>
      </c>
      <c r="I19" s="439" t="inlineStr">
        <is>
          <t>N/A</t>
        </is>
      </c>
      <c r="J19" s="439" t="inlineStr">
        <is>
          <t>The Pollution Discharge Permit Management System is a national core environmental regulatory framework implementing 'one-permit' management of stationary pollution sources. The system was established by the General Office of the State Council's Notice on Issuing the Implementation Plan for the Pollution Discharge Permit System (Guobanfa [2016] No. 81, 10 November 2016). It requires building the pollution discharge permit into the core instrument for the environmental management of stationary pollution sources, implementing 'one permit per enterprise' and integrating environmental impact assessment, total quantity control, pollution discharge rights trading, environmental enforcement, and other environmental management instruments into the pollution discharge permit. On 24 January 2021, the Regulation on the Administration of Pollution Discharge Permits (State Council Order No. 736) was formally promulgated (effective from 1 March 2021), elevating the reform outcomes into an administrative regulation. The pollution discharge permit specifies, for each discharge outlet, the types, concentration, and total quantity limits of pollutants, a self-monitoring plan, and record-keeping and environmental management ledger requirements. Enterprises must discharge pollutants in accordance with the permit, conduct self-monitoring, maintain ledgers, and submit periodic reports. By end-2025, approximately 500,000 stationary pollution sources nationwide had been incorporated into pollution discharge permit management (approximately 100,000 under key management and approximately 400,000 under simplified management), achieving full coverage of stationary pollution source permitting. The system indirectly constrains greenhouse gas emissions by regulating industrial discharge behaviour.</t>
        </is>
      </c>
      <c r="K19" s="439" t="inlineStr">
        <is>
          <t>Pollution control</t>
        </is>
      </c>
      <c r="L19" s="439" t="inlineStr">
        <is>
          <t>Indirect</t>
        </is>
      </c>
      <c r="M19" s="439" t="inlineStr">
        <is>
          <t>Supply-side</t>
        </is>
      </c>
      <c r="N19" s="439" t="inlineStr">
        <is>
          <t>CHN</t>
        </is>
      </c>
      <c r="O19" s="439" t="inlineStr">
        <is>
          <t>national</t>
        </is>
      </c>
      <c r="P19" s="439" t="inlineStr">
        <is>
          <t>N/A</t>
        </is>
      </c>
      <c r="Q19" s="439" t="inlineStr">
        <is>
          <t>10/11/2016</t>
        </is>
      </c>
      <c r="R19" s="439" t="inlineStr">
        <is>
          <t>10/11/2016</t>
        </is>
      </c>
      <c r="S19" s="439" t="inlineStr">
        <is>
          <t>N/A</t>
        </is>
      </c>
      <c r="T19" s="439" t="inlineStr">
        <is>
          <t>24/01/2021</t>
        </is>
      </c>
      <c r="U19" s="439" t="inlineStr">
        <is>
          <t>First adopted on 10 November 2016 (Guobanfa [2016] No. 81), establishing the framework for pollution discharge permit system reform through a General Office of the State Council plan. On 24 January 2021, the State Council promulgated the Regulation on the Administration of Pollution Discharge Permits (State Council Order No. 736, effective 1 March 2021), elevating the pollution discharge permit system from administrative normative documents to an administrative regulation and strengthening legal binding force and penalties. The regulation systematically integrates the reform experience of the 2016 plan and the implementation experience of the 2018 Measures for the Administration of Pollution Discharge Permits (Trial) (former Ministry of Environmental Protection Order No. 48).</t>
        </is>
      </c>
      <c r="V19" s="439">
        <f>IF(R19="","In force",IF(R19="N/A","In force",IF(TODAY()&lt;DATE(VALUE(RIGHT(R19,4)),VALUE(MID(R19,4,2)),VALUE(LEFT(R19,2))),"Scheduled",IF(S19="","In force",IF(S19="N/A","In force",IF(TODAY()&lt;DATE(VALUE(RIGHT(S19,4)),VALUE(MID(S19,4,2)),VALUE(LEFT(S19,2))),"In force","Ended"))))))</f>
        <v/>
      </c>
      <c r="W19" s="439" t="inlineStr">
        <is>
          <t>Ministry of Ecology and Environment; ecology and environment authorities at or above the level of municipalities divided into districts.</t>
        </is>
      </c>
      <c r="X19" s="439" t="inlineStr">
        <is>
          <t>Production facilities of stationary pollution sources subject to pollution discharge permit management.</t>
        </is>
      </c>
      <c r="Y19" s="439" t="inlineStr">
        <is>
          <t>Existing</t>
        </is>
      </c>
      <c r="Z19" s="439" t="inlineStr">
        <is>
          <t>Applicable to all stationary pollution sources specified in the Classified Management Catalogue of Stationary Pollution Source Pollution Discharge Permits, covering key industries including thermal power, iron and steel, cement, petrochemicals and chemicals, paper-making, textile printing and dyeing, pharmaceuticals, electroplating, non-ferrous metals, flat glass, etc., as well as generic processes. Approximately 500,000 stationary pollution sources nationwide are subject to pollution discharge permit management. The production facilities, pollution control facilities, and discharge outlets of the polluting entity shall all be specified in the pollution discharge permit.</t>
        </is>
      </c>
      <c r="AA19" s="439" t="inlineStr">
        <is>
          <t>N/A</t>
        </is>
      </c>
      <c r="AB19" s="439" t="inlineStr">
        <is>
          <t>N/A</t>
        </is>
      </c>
      <c r="AC19" s="439" t="inlineStr">
        <is>
          <t>Enterprises; Public institutions</t>
        </is>
      </c>
      <c r="AD19" s="439" t="inlineStr">
        <is>
          <t>Enterprises, public institutions, and other producers and operators (i.e., polluting entities) subject to pollution discharge permit management. Pollution discharge permit management is divided into key management and simplified management: polluting entities with relatively large quantities of pollutant generation or discharge or relatively significant environmental impact are subject to key management (approximately 100,000 nationwide) and must hold a permit to discharge; those with relatively small quantities of pollutant generation or discharge and relatively minor environmental impact are subject to simplified management (approximately 400,000 nationwide). Polluting entities shall apply for and obtain a pollution discharge permit in accordance with the law, discharge pollutants in accordance with the permit, conduct self-monitoring, maintain environmental management ledgers, and periodically report on the implementation of the pollution discharge permit to the ecology and environment authority.</t>
        </is>
      </c>
      <c r="AE19" s="439" t="inlineStr">
        <is>
          <t>Production</t>
        </is>
      </c>
      <c r="AF19" s="439" t="inlineStr">
        <is>
          <t>Production and operation activities of polluting entities involving the discharge of water pollutants and air pollutants. The pollution discharge permit specifies, for each discharge outlet, the types of pollutants (including conventional pollutants such as SO2, NOx, COD, ammonia nitrogen, and VOCs, as well as heavy metals and persistent organic pollutants), permitted discharge concentration limits and permitted discharge quantities, a self-monitoring plan, and environmental management ledger requirements. The validity period of the pollution discharge permit is 5 years; application for renewal shall be made upon expiry. Polluting entities undertaking reconstruction, expansion, or undergoing material changes shall re-apply for a pollution discharge permit. Polluting entities under key management shall also install automatic monitoring equipment and connect to the ecology and environment authority's network.</t>
        </is>
      </c>
      <c r="AG19" s="439" t="inlineStr">
        <is>
          <t>Approximately 500,000 stationary pollution sources subject to pollution discharge permit management (approximately 100,000 under key management; approximately 400,000 under simplified management).</t>
        </is>
      </c>
      <c r="AH19" s="439" t="inlineStr">
        <is>
          <t>Number of stationary pollution sources under management (ten thousand sources)</t>
        </is>
      </c>
      <c r="AI19" s="439" t="inlineStr">
        <is>
          <t>By end-2025, approximately 500,000 stationary pollution sources nationwide had been incorporated into pollution discharge permit management, achieving full coverage of stationary pollution sources. Of these, approximately 100,000 are under key pollution discharge permit management (mainly covering high-emission industries such as thermal power, iron and steel, cement, petrochemicals and chemicals, paper-making, and textile printing and dyeing), and approximately 400,000 are under simplified management. The validity period of the pollution discharge permit is 5 years, and permits shall be renewed in accordance with the law upon expiry.</t>
        </is>
      </c>
      <c r="AJ19" s="439" t="inlineStr">
        <is>
          <t>1) Polluting entities shall apply for and obtain a pollution discharge permit in accordance with the law; those without a pollution discharge permit shall not discharge pollutants. 2) The pollution discharge permit shall specify the types of pollutants at each discharge outlet, permitted discharge concentrations and quantities, self-monitoring plan, and environmental management ledger record-keeping requirements. 3) Polluting entities shall discharge pollutants in accordance with the permit, discharging through the outlets, to the destinations, and in the manner specified in the permit. 4) Polluting entities under key pollution discharge permit management shall install automatic monitoring equipment and connect to the ecology and environment authority's network. 5) Polluting entities shall maintain environmental management ledgers and preserve them for no less than 5 years, and periodically submit pollution discharge permit implementation reports to the approving authority. 6) The validity period of the pollution discharge permit is 5 years; application for renewal shall be made 60 days before expiry.</t>
        </is>
      </c>
      <c r="AK19" s="439" t="inlineStr">
        <is>
          <t>N/A</t>
        </is>
      </c>
      <c r="AL19" s="439" t="inlineStr">
        <is>
          <t>N/A</t>
        </is>
      </c>
      <c r="AM19" s="439" t="inlineStr">
        <is>
          <t>Online monitoring; on-site inspection; supervisory monitoring; implementation reporting; National Pollution Discharge Permit Management Information Platform.</t>
        </is>
      </c>
      <c r="AN19" s="439" t="inlineStr">
        <is>
          <t>Ecology and environment authorities at or above the level of municipalities divided into districts are responsible for the issuance and routine supervision of pollution discharge permits according to tiered management authority. Polluting entities under key management shall install automatic monitoring equipment and connect to the ecology and environment authority's network, uploading monitoring data in real time. Ecology and environment authorities conduct supervision and inspection of polluting entities' compliance with permit-based discharge through online monitoring, on-site inspection, supervisory monitoring, and other means. Polluting entities shall conduct self-monitoring in accordance with the monitoring plan specified in the pollution discharge permit and preserve original monitoring records. A national pollution discharge permit management information platform has been established to achieve full-process informatisation of pollution discharge permit management.</t>
        </is>
      </c>
      <c r="AO19" s="439" t="inlineStr">
        <is>
          <t>Order to rectify; restriction of production; suspension of production for rectification; fines; order to suspend operations or close; administrative detention.</t>
        </is>
      </c>
      <c r="AP19" s="439" t="inlineStr">
        <is>
          <t>For discharging without a permit: the ecology and environment authority shall order rectification, or restrict production or suspend production for rectification, and impose a fine of not less than RMB 200,000 but not more than RMB 1,000,000; where circumstances are serious, order the suspension of operations or closure with the approval of the people's government with approval authority. For discharging pollutants in excess of permitted concentrations or total quantities: a fine of not less than RMB 100,000 but not more than RMB 1,000,000. For failure to conduct self-monitoring in accordance with the permit: a fine of not less than RMB 20,000 but not more than RMB 200,000. For failure to maintain environmental management ledgers or submit implementation reports: a fine of not less than RMB 5,000 but not more than RMB 50,000. For falsifying monitoring data or tampering with automatic monitoring data: in addition to fines, directly responsible persons may be transferred to public security organs for detention.</t>
        </is>
      </c>
      <c r="AQ19" s="439" t="inlineStr">
        <is>
          <t>Polluting entities that achieve emission levels superior to permit requirements through ultra-low emission retrofits and cleaner production may sell surplus pollution discharge rights indicators in pollution discharge rights trading and obtain revenue. Polluting entities participate in environmental credit assessment; environmentally trustworthy enterprises may enjoy facilitation and preferential treatment in administrative licensing, government procurement, credit financing, and other areas. Enterprises that complete self-monitoring and ledger management on time and submit implementation reports as required may have their on-site inspection frequency reduced. Local governments commend enterprises that perform outstandingly in pollution discharge permit management assessments.</t>
        </is>
      </c>
      <c r="AR19" s="439" t="inlineStr">
        <is>
          <t>Polluting entities that achieve emission levels superior to permit requirements through ultra-low emission retrofits and cleaner production may sell surplus pollution discharge rights indicators in pollution discharge rights trading and obtain revenue. Polluting entities participate in environmental credit assessment; environmentally trustworthy enterprises may enjoy facilitation and preferential treatment in administrative licensing, government procurement, credit financing, and other areas. Enterprises that complete self-monitoring and ledger management on time and submit implementation reports as required may have their on-site inspection frequency reduced. Local governments commend enterprises that perform outstandingly in pollution discharge permit management assessments.</t>
        </is>
      </c>
      <c r="AS19" s="439" t="inlineStr">
        <is>
          <t>The Pollution Discharge Permit System covers approximately 500,000 stationary pollution sources nationwide, encompassing key industrial carbon emission sectors including thermal power, iron and steel, cement, and petrochemicals and chemicals. All approximately 2,200 enterprises in the power generation sector covered by the national carbon emissions trading market are required to hold pollution discharge permits. The system indirectly constrains industrial process energy consumption and carbon emissions by regulating industrial production and pollution control facility operations. China's industrial sector CO2 emissions in 2021 were approximately 6 billion tonnes; stationary pollution sources controlled by the pollution discharge permit system account for the vast majority of industrial emissions. The pollution discharge permit and carbon emissions trading form an institutional linkage at the level of key emitting entities.</t>
        </is>
      </c>
      <c r="AT19" s="439" t="inlineStr">
        <is>
          <t>Stationary pollution sources controlled by the Pollution Discharge Permit System cover the majority of national industrial CO2 emissions (the industrial sector accounts for approximately 60% of national CO2 emissions, i.e., approximately 6 billion tonnes of CO2/year). The carbon emission constraint co-benefits of the system are realised indirectly through mechanisms including regulating discharge outlet management, requiring self-monitoring, and requiring the installation of automatic monitoring equipment (Sources: National Pollution Discharge Permit Management Information Platform statistical data; China GHG Inventory industrial process and energy activity emission data; Ministry of Ecology and Environment 2024 Pollution Discharge Permit Work Report).</t>
        </is>
      </c>
      <c r="AU19" s="439" t="inlineStr">
        <is>
          <t>C13; C17; C19; C20; C23; C24; D35</t>
        </is>
      </c>
      <c r="AV19" s="439" t="inlineStr">
        <is>
          <t>CO2</t>
        </is>
      </c>
      <c r="AW19" s="439" t="inlineStr">
        <is>
          <t>Positive</t>
        </is>
      </c>
      <c r="AX19" s="439" t="inlineStr">
        <is>
          <t>Pollution control; Resource conservation</t>
        </is>
      </c>
      <c r="AY19" s="439" t="inlineStr">
        <is>
          <t>Notice of the General Office of the State Council on Issuing the Implementation Plan for the Pollution Discharge Permit System (Guobanfa [2016] No. 81)</t>
        </is>
      </c>
      <c r="AZ19" s="439" t="inlineStr">
        <is>
          <t>https://www.gov.cn/zhengce/content/2016-11/21/content_5135510.htm</t>
        </is>
      </c>
      <c r="BA19" s="439" t="inlineStr">
        <is>
          <t>Regulation on the Administration of Pollution Discharge Permits (State Council Order No. 736, 2021): https://www.gov.cn/zhengce/content/2021-01/29/content_5583505.htm; Measures for the Administration of Pollution Discharge Permits (Ministry of Ecology and Environment Order No. 32, promulgated 1 April 2024, effective 1 July 2024): https://www.gov.cn/zhengce/202404/content_6944187.htm</t>
        </is>
      </c>
    </row>
    <row r="20">
      <c r="A20" s="439" t="inlineStr">
        <is>
          <t>CHNFRMEPRI01S000</t>
        </is>
      </c>
      <c r="B20" s="439" t="inlineStr">
        <is>
          <t>Instrument</t>
        </is>
      </c>
      <c r="C20" s="439" t="inlineStr">
        <is>
          <t>Framework regulation</t>
        </is>
      </c>
      <c r="D20" s="439" t="inlineStr">
        <is>
          <t>Extended producer responsibility</t>
        </is>
      </c>
      <c r="E20" s="439" t="inlineStr">
        <is>
          <t>Cross-sectoral</t>
        </is>
      </c>
      <c r="F20" s="439" t="inlineStr">
        <is>
          <t>N/A</t>
        </is>
      </c>
      <c r="G20" s="439" t="inlineStr">
        <is>
          <t>生产者责任延伸制度</t>
        </is>
      </c>
      <c r="H20" s="439" t="inlineStr">
        <is>
          <t>Extended Producer Responsibility System</t>
        </is>
      </c>
      <c r="I20" s="439" t="inlineStr">
        <is>
          <t>N/A</t>
        </is>
      </c>
      <c r="J20" s="439" t="inlineStr">
        <is>
          <t>The Extended Producer Responsibility (EPR) system is a governance framework that requires product producers to assume extended responsibility for the entire life cycle of their products, in particular post-consumer take-back and treatment. Established as a national-level institutional framework by the State Council General Office's Implementation Plan for the Extended Producer Responsibility System (SCGO [2016] No. 99), the system defines four responsibility areas (eco-design, use of recycled raw materials, standardised recycling and treatment, and strengthened information disclosure) and four priority sectors (electrical and electronic products, automobile products, lead-acid batteries and beverage paper-based composite packaging). Subsequently, Article 66 of the amended Law on the Prevention and Control of Environmental Pollution by Solid Waste (2020 revision) wrote EPR into law for the first time, and Article 959 of the Ecology and Environment Code (effective 2026) further entrenched the EPR principle and added penalty provisions. Emerging sectors such as photovoltaic modules and power batteries have been progressively included. The 2025 targets are: recycled raw material use ratio of 20% for key products, and average standardised take-back and recycling rate of 50% for end-of-life products.</t>
        </is>
      </c>
      <c r="K20" s="439" t="inlineStr">
        <is>
          <t>Circular economy; Resource conservation</t>
        </is>
      </c>
      <c r="L20" s="439" t="inlineStr">
        <is>
          <t>Indirect</t>
        </is>
      </c>
      <c r="M20" s="439" t="inlineStr">
        <is>
          <t>Supply-side</t>
        </is>
      </c>
      <c r="N20" s="439" t="inlineStr">
        <is>
          <t>CHN</t>
        </is>
      </c>
      <c r="O20" s="439" t="inlineStr">
        <is>
          <t>national</t>
        </is>
      </c>
      <c r="P20" s="439" t="inlineStr">
        <is>
          <t>N/A</t>
        </is>
      </c>
      <c r="Q20" s="439" t="inlineStr">
        <is>
          <t>25/12/2016</t>
        </is>
      </c>
      <c r="R20" s="439" t="inlineStr">
        <is>
          <t>25/12/2016</t>
        </is>
      </c>
      <c r="S20" s="439" t="inlineStr">
        <is>
          <t>N/A</t>
        </is>
      </c>
      <c r="T20" s="439" t="inlineStr">
        <is>
          <t>01/09/2020</t>
        </is>
      </c>
      <c r="U20" s="439" t="inlineStr">
        <is>
          <t>On 1 September 2020, the amended Law on the Prevention and Control of Environmental Pollution by Solid Waste (2020 revision) came into force; Article 66 wrote EPR into law for the first time, specifying that the state establishes EPR systems for electrical and electronic products, lead-acid batteries, automotive power batteries and other products. On 15 August 2026, the Ecology and Environment Code came into force; Article 959 further entrenched the EPR system's legal status, Article 978 imposed obligations on producers to establish and publicly disclose take-back systems for end-of-life products, and Article 1223 specified administrative penalty amounts. The 2016 version (SCGO [2016] No. 99) is the framework document for the system.</t>
        </is>
      </c>
      <c r="V20" s="439">
        <f>IF(R20="","In force",IF(R20="N/A","In force",IF(TODAY()&lt;DATE(VALUE(RIGHT(R20,4)),VALUE(MID(R20,4,2)),VALUE(LEFT(R20,2))),"Scheduled",IF(S20="","In force",IF(S20="N/A","In force",IF(TODAY()&lt;DATE(VALUE(RIGHT(S20,4)),VALUE(MID(S20,4,2)),VALUE(LEFT(S20,2))),"In force","Ended"))))))</f>
        <v/>
      </c>
      <c r="W20" s="439" t="inlineStr">
        <is>
          <t>National Development and Reform Commission; Ministry of Industry and Information Technology; Ministry of Ecology and Environment; State Administration for Market Regulation</t>
        </is>
      </c>
      <c r="X20" s="439" t="inlineStr">
        <is>
          <t>Product life-cycle take-back and treatment systems for products covered by the EPR system</t>
        </is>
      </c>
      <c r="Y20" s="439" t="inlineStr">
        <is>
          <t>new; existing</t>
        </is>
      </c>
      <c r="Z20" s="439" t="inlineStr">
        <is>
          <t>Covers electrical and electronic products, automobile products, lead-acid batteries, beverage paper-based composite packaging, photovoltaic modules, power batteries and other products. Sector-specific implementation plans determine the detailed product catalogue, recovery rate targets and recycled content standards. Both new and existing manufacturing enterprises must be included under EPR system management.</t>
        </is>
      </c>
      <c r="AA20" s="439" t="inlineStr">
        <is>
          <t>N/A</t>
        </is>
      </c>
      <c r="AB20" s="439" t="inlineStr">
        <is>
          <t>N/A</t>
        </is>
      </c>
      <c r="AC20" s="439" t="inlineStr">
        <is>
          <t>Firms</t>
        </is>
      </c>
      <c r="AD20" s="439" t="inlineStr">
        <is>
          <t>Manufacturing enterprises of products covered by the EPR system, including electrical and electronic products, automobile products, lead-acid batteries, beverage paper-based composite packaging, photovoltaic modules, power batteries, etc. Producers must consider ease of recycling, disassembly and regeneration at the product design stage; prioritise the use of recycled raw materials at the procurement stage; establish take-back systems and recovery service outlets commensurate with product sales volumes; and publicly disclose information on product eco-design, recycled content ratios and take-back system development.</t>
        </is>
      </c>
      <c r="AE20" s="439" t="inlineStr">
        <is>
          <t>Production, generation or conversion; Export, import, sales or purchase; Recovery, reuse or other post-consumer treatment</t>
        </is>
      </c>
      <c r="AF20" s="439" t="inlineStr">
        <is>
          <t>Design, production, sale, take-back and recycling of products covered by the EPR system across the full chain. Producers must implement eco-design and label recovery information at the production stage; establish recovery service outlets at the sales stage; accept or commission the take-back of end-of-life products at the recovery stage; and deliver end-of-life products to qualified treatment enterprises for resource recovery at the recycling stage.</t>
        </is>
      </c>
      <c r="AG20" s="439" t="inlineStr">
        <is>
          <t>20% (recycled raw material use target); 50% (recovery and recycling rate target)</t>
        </is>
      </c>
      <c r="AH20" s="439" t="inlineStr">
        <is>
          <t>Recovery and recycling rate target (%)</t>
        </is>
      </c>
      <c r="AI20" s="439" t="inlineStr">
        <is>
          <t>The State Council implementation plan sets 2025 targets: recycled raw material (recycled plastics, recycled metals, etc.) use ratio of 20% for key products; standardised take-back and recycling rate averaging 50% for end-of-life products. Sector-specific implementation plans set further detailed targets, e.g. beverage paper-based composite packaging recovery rate of 40% or above and resource recovery rate of 30% or above.</t>
        </is>
      </c>
      <c r="AJ20" s="439" t="inlineStr">
        <is>
          <t>1) Producers must implement eco-design at the product design stage, considering ease of recycling, disassembly and regeneration; 2) producers must use a prescribed proportion of recycled raw materials in procurement; 3) producers must establish take-back systems commensurate with product sales volumes; 4) producers must publicly disclose information on product eco-design, recycled content ratios and take-back system plans; 5) each sector authority formulates an EPR implementation plan for its sector, specifying recovery and recycling targets and regulatory measures; 6) the Ecology and Environment Code provides that producers failing to fulfil take-back obligations shall be ordered to rectify and fined.</t>
        </is>
      </c>
      <c r="AK20" s="439" t="inlineStr">
        <is>
          <t>N/A</t>
        </is>
      </c>
      <c r="AL20" s="439" t="inlineStr">
        <is>
          <t>N/A</t>
        </is>
      </c>
      <c r="AM20" s="439" t="inlineStr">
        <is>
          <t>Information reporting; Sector EPR information platform; Environmental credit assessment; Whole-process monitoring</t>
        </is>
      </c>
      <c r="AN20" s="439" t="inlineStr">
        <is>
          <t>Each sector authority is responsible for supervising the implementation of the EPR system in its sector. NDRC leads the coordination of EPR system promotion. Producers must periodically report product sales volumes, recycled raw material usage, end-of-life product take-back and treatment volumes, and other information to sector authorities and ecology and environment authorities. Industry associations such as the China Association of Electronic Equipment Technology Development and Utilisation have established EPR information management platforms to conduct sector data statistics and assessment. The system is integrated into the National Solid Waste Management Information System for whole-process supervision.</t>
        </is>
      </c>
      <c r="AO20" s="439" t="inlineStr">
        <is>
          <t>Order to rectify; Fines; Order to suspend production for remediation; Recovery of subsidy funds</t>
        </is>
      </c>
      <c r="AP20" s="439" t="inlineStr">
        <is>
          <t>Where a producer fails to fulfil end-of-life product take-back obligations, the ecology and environment authority orders rectification and imposes a fine in accordance with the Law on the Prevention and Control of Environmental Pollution by Solid Waste and the Ecology and Environment Code; where the circumstances are serious, suspension of production for remediation may be ordered. Failure to disclose EPR information as required is subject to rectification orders and penalties by market regulatory authorities. Fraudulent claims for EPR-related subsidies or incentives result in recovery of funds and penalties in accordance with law.</t>
        </is>
      </c>
      <c r="AQ20" s="439" t="inlineStr">
        <is>
          <t>The state provides policy incentives for enterprises implementing EPR: EPR performance is incorporated into the enterprise environmental credit assessment system. Eligible EPR projects may apply for central budgetary investment and green finance support. Products manufactured using recycled raw materials receive priority or bonus points in government procurement. Recycled raw material manufacturing enterprises enjoy VAT refund-upon-collection preferential policies for comprehensive resource utilisation.</t>
        </is>
      </c>
      <c r="AR20" s="439" t="inlineStr">
        <is>
          <t>The state provides policy incentives for enterprises implementing EPR: EPR performance is incorporated into the enterprise environmental credit assessment system. Eligible EPR projects may apply for central budgetary investment and green finance support. Products manufactured using recycled raw materials receive priority or bonus points in government procurement. Recycled raw material manufacturing enterprises enjoy VAT refund-upon-collection preferential policies for comprehensive resource utilisation.</t>
        </is>
      </c>
      <c r="AS20" s="439" t="inlineStr">
        <is>
          <t>N/A</t>
        </is>
      </c>
      <c r="AT20" s="439" t="inlineStr">
        <is>
          <t>N/A</t>
        </is>
      </c>
      <c r="AU20" s="439" t="inlineStr">
        <is>
          <t>C10; C11; C12; C13; C14; C15; C16; C17; C18; C19; C20; C21; C22; C23; C24; C25; C26; C27; C28; C29; C30; C31; C32; C33</t>
        </is>
      </c>
      <c r="AV20" s="439" t="inlineStr">
        <is>
          <t>CO2</t>
        </is>
      </c>
      <c r="AW20" s="439" t="inlineStr">
        <is>
          <t>Positive</t>
        </is>
      </c>
      <c r="AX20" s="439" t="inlineStr">
        <is>
          <t>Resource conservation; Circular economy; Pollution control; Industrial development</t>
        </is>
      </c>
      <c r="AY20" s="439" t="inlineStr">
        <is>
          <t>Implementation Plan for the Extended Producer Responsibility System (SCGO [2016] No. 99)</t>
        </is>
      </c>
      <c r="AZ20" s="439" t="inlineStr">
        <is>
          <t>https://www.gov.cn/zhengce/content/2017-01/03/content_5156043.htm</t>
        </is>
      </c>
      <c r="BA20" s="439" t="inlineStr">
        <is>
          <t>Law on the Prevention and Control of Environmental Pollution by Solid Waste (2020 revision), Article 66 (EPR enshrined in law): https://www.gov.cn/xinwen/2020-04/30/content_5507646.htm | Ecology and Environment Code (effective 2026), Articles 959, 978 and 1223</t>
        </is>
      </c>
    </row>
    <row r="21">
      <c r="A21" s="439" t="inlineStr">
        <is>
          <t>CHNFRMEPRI02S000</t>
        </is>
      </c>
      <c r="B21" s="439" t="inlineStr">
        <is>
          <t>Instrument</t>
        </is>
      </c>
      <c r="C21" s="439" t="inlineStr">
        <is>
          <t>Framework regulation</t>
        </is>
      </c>
      <c r="D21" s="439" t="inlineStr">
        <is>
          <t>Extended producer responsibility</t>
        </is>
      </c>
      <c r="E21" s="439" t="inlineStr">
        <is>
          <t>Waste</t>
        </is>
      </c>
      <c r="F21" s="439" t="inlineStr">
        <is>
          <t>E-waste</t>
        </is>
      </c>
      <c r="G21" s="439" t="inlineStr">
        <is>
          <t>废弃电器电子产品回收处理制度</t>
        </is>
      </c>
      <c r="H21" s="439" t="inlineStr">
        <is>
          <t>Management of Waste Electrical and Electronic Equipment Recycling and Treatment</t>
        </is>
      </c>
      <c r="I21" s="439" t="inlineStr">
        <is>
          <t>N/A</t>
        </is>
      </c>
      <c r="J21" s="439" t="inlineStr">
        <is>
          <t>The Management of Waste Electrical and Electronic Equipment Recycling and Treatment is based on the Regulation on the Management of Waste Electrical and Electronic Equipment (WEEE) Recycling and Treatment (State Council Order No. 551), which is an administrative regulation establishing a multi-channel take-back and centralised treatment system for waste electrical and electronic products. The regulation requires electrical and electronic product manufacturers and importers to fulfil post-consumer take-back and treatment responsibilities, establishes a treatment catalogue system, implements a treatment qualification permit system, and established a WEEE treatment fund (replaced by direct central fiscal appropriations after the 2024 reform). The regulation covers five product categories: televisions, refrigerators, washing machines, air conditioners and microcomputers. Treatment enterprises must obtain a treatment qualification permit issued by the districted-city-level ecology and environment authority. Penalties for violations range from 50,000 to 500,000 yuan. The regulation was enacted in 2009 and underwent institutional name-adaptation amendments in 2019. This instrument is the statutory implementation system for EPR in the e-waste sector and is an independent institutional-layer instrument from the economic instrument WEEE Recycling and Treatment Reward and Subsidy (CHNSUBRTSI01S000) which operates under the regulation's framework.</t>
        </is>
      </c>
      <c r="K21" s="439" t="inlineStr">
        <is>
          <t>Circular economy; Resource conservation; Pollution control</t>
        </is>
      </c>
      <c r="L21" s="439" t="inlineStr">
        <is>
          <t>Indirect</t>
        </is>
      </c>
      <c r="M21" s="439" t="inlineStr">
        <is>
          <t>Supply-side</t>
        </is>
      </c>
      <c r="N21" s="439" t="inlineStr">
        <is>
          <t>CHN</t>
        </is>
      </c>
      <c r="O21" s="439" t="inlineStr">
        <is>
          <t>national</t>
        </is>
      </c>
      <c r="P21" s="439" t="inlineStr">
        <is>
          <t>N/A</t>
        </is>
      </c>
      <c r="Q21" s="439" t="inlineStr">
        <is>
          <t>25/02/2009</t>
        </is>
      </c>
      <c r="R21" s="439" t="inlineStr">
        <is>
          <t>01/01/2011</t>
        </is>
      </c>
      <c r="S21" s="439" t="inlineStr">
        <is>
          <t>N/A</t>
        </is>
      </c>
      <c r="T21" s="439" t="inlineStr">
        <is>
          <t>02/03/2019</t>
        </is>
      </c>
      <c r="U21" s="439" t="inlineStr">
        <is>
          <t>On 2 March 2019, package amendments were made in accordance with the Decision of the State Council on Amending Certain Administrative Regulations (State Council Order No. 709), changing “environmental protection authority” to “ecology and environment authority” and “industry and commerce administration authority” to “market regulatory authority” to align with the 2018 State Council institutional reform. The WEEE treatment fund established in 2012 was reformed in 2024 to direct central fiscal appropriations (MC-ER [2024] No. 119), discontinuing the fund system.</t>
        </is>
      </c>
      <c r="V21" s="439">
        <f>IF(R21="","In force",IF(R21="N/A","In force",IF(TODAY()&lt;DATE(VALUE(RIGHT(R21,4)),VALUE(MID(R21,4,2)),VALUE(LEFT(R21,2))),"Scheduled",IF(S21="","In force",IF(S21="N/A","In force",IF(TODAY()&lt;DATE(VALUE(RIGHT(S21,4)),VALUE(MID(S21,4,2)),VALUE(LEFT(S21,2))),"In force","Ended"))))))</f>
        <v/>
      </c>
      <c r="W21" s="439" t="inlineStr">
        <is>
          <t>Ministry of Ecology and Environment; NDRC; Ministry of Industry and Information Technology; Ministry of Finance</t>
        </is>
      </c>
      <c r="X21" s="439" t="inlineStr">
        <is>
          <t>Waste electrical and electronic equipment</t>
        </is>
      </c>
      <c r="Y21" s="439" t="inlineStr">
        <is>
          <t>new; existing</t>
        </is>
      </c>
      <c r="Z21" s="439" t="inlineStr">
        <is>
          <t>Applies to waste electrical and electronic products listed in the WEEE Treatment Catalogue, including televisions, refrigerators, washing machines, air conditioners, microcomputers and extended catalogue products totalling 14 categories. Post-consumer products must enter the multi-channel take-back system and be centrally treated by permitted treatment enterprises meeting national standards.</t>
        </is>
      </c>
      <c r="AA21" s="439" t="inlineStr">
        <is>
          <t>N/A</t>
        </is>
      </c>
      <c r="AB21" s="439" t="inlineStr">
        <is>
          <t>N/A</t>
        </is>
      </c>
      <c r="AC21" s="439" t="inlineStr">
        <is>
          <t>Firms</t>
        </is>
      </c>
      <c r="AD21" s="439" t="inlineStr">
        <is>
          <t>Electrical and electronic product manufacturers and importers must fulfil end-of-life product take-back and treatment responsibilities, and pay into the treatment fund (prior to the 2024 reform) or incorporate the corresponding costs into product pricing. Treatment enterprises must obtain a treatment qualification permit issued by the districted-city-level ecology and environment authority, and possess the requisite treatment facilities, technology and environmental management capacity. Producers and importers may undertake self-take-back and treatment or commission qualified treatment enterprises.</t>
        </is>
      </c>
      <c r="AE21" s="439" t="inlineStr">
        <is>
          <t>Collection or sorting (post-consumer); Abatement or prevention</t>
        </is>
      </c>
      <c r="AF21" s="439" t="inlineStr">
        <is>
          <t>Collection, transport, storage, dismantling, recovery and disposal of waste electrical and electronic products (televisions, refrigerators, washing machines, air conditioners, microcomputers and other products designated by NDRC jointly with relevant State Council departments). Treatment enterprises must operate in accordance with nationally prescribed treatment standards and environmental protection requirements. Take-back operators must deliver collected WEEE to qualified treatment enterprises and may not dismantle or resell it without authorisation.</t>
        </is>
      </c>
      <c r="AG21" s="439" t="inlineStr">
        <is>
          <t>5 product categories (TVs, refrigerators, washing machines, air conditioners, microcomputers)</t>
        </is>
      </c>
      <c r="AH21" s="439" t="inlineStr">
        <is>
          <t>Number of product categories in the treatment catalogue</t>
        </is>
      </c>
      <c r="AI21" s="439" t="inlineStr">
        <is>
          <t>The first batch of the WEEE Treatment Catalogue (2011) covered 5 product categories. The catalogue was expanded to 14 categories in 2015 (additions: range hoods, electric water heaters, gas water heaters, printers, photocopiers, fax machines, telephones, monitors, mobile communication handsets). Treatment fund subsidy rates were set by product type and specification (e.g. TV 14-inch and above 25 yuan/unit, refrigerator 45 yuan/unit, washing machine 25 yuan/unit, etc.; replaced by direct central fiscal appropriations in 2024).</t>
        </is>
      </c>
      <c r="AJ21" s="439" t="inlineStr">
        <is>
          <t>1) The state implements multi-channel take-back and centralised treatment for WEEE; 2) electrical and electronic product manufacturers and importers must fulfil post-consumer take-back and treatment responsibilities; 3) treatment of WEEE requires a treatment qualification permit; 4) treatment enterprises must carry out harmless treatment in accordance with national standards and technical specifications; 5) take-back operators must deliver collected WEEE to qualified treatment enterprises and may not dismantle it without authorisation; 6) treatment enterprises must establish a WEEE treatment information management system and retain treatment records for no fewer than 3 years.</t>
        </is>
      </c>
      <c r="AK21" s="439" t="inlineStr">
        <is>
          <t>N/A</t>
        </is>
      </c>
      <c r="AL21" s="439" t="inlineStr">
        <is>
          <t>N/A</t>
        </is>
      </c>
      <c r="AM21" s="439" t="inlineStr">
        <is>
          <t>Treatment qualification permit approval; Treatment information system reporting; On-site inspection; Surveillance monitoring</t>
        </is>
      </c>
      <c r="AN21" s="439" t="inlineStr">
        <is>
          <t>Districted-city-level ecology and environment authorities are responsible for the approval and routine supervision and inspection of treatment qualification permits. Treatment enterprises must establish treatment information management systems, truthfully recording the receipt, treatment, product sales and final disposal of end-of-life products. Provincial-level and above ecology and environment authorities conduct periodic on-site inspections and surveillance monitoring of treatment enterprises. The state has established a National WEEE Treatment Management Information System for whole-process supervision.</t>
        </is>
      </c>
      <c r="AO21" s="439" t="inlineStr">
        <is>
          <t>Order to cease treatment activities; Confiscation of illegal gains; Fines; Public notification and disclosure</t>
        </is>
      </c>
      <c r="AP21" s="439" t="inlineStr">
        <is>
          <t>Engaging in WEEE treatment activities without a treatment qualification permit is subject to an order by the ecology and environment authority to cease treatment activities, confiscation of illegal gains, and a fine of 50,000-500,000 yuan. Treatment enterprises failing to treat in accordance with specifications and causing environmental pollution are ordered to rectify within a time limit and fined 50,000-200,000 yuan. Producers failing to fulfil post-consumer take-back and treatment responsibilities are ordered to rectify within a time limit; failure to do so results in public notification and disclosure in relevant media.</t>
        </is>
      </c>
      <c r="AQ21" s="439" t="inlineStr">
        <is>
          <t>The state provides treatment subsidies to qualified treatment enterprises (after the 2024 reform, central fiscal funds are transferred to provincial-level finance via atmospheric pollution prevention and control fund transfers, then allocated to treatment enterprises). Treatment enterprises enjoy VAT refund-upon-collection preferential policies for comprehensive resource utilisation. Treatment enterprise land use enjoys industrial land policy preferences. Producers and treatment enterprises are encouraged to cooperate in building take-back and treatment systems.</t>
        </is>
      </c>
      <c r="AR21" s="439" t="inlineStr">
        <is>
          <t>The state provides treatment subsidies to qualified treatment enterprises (after the 2024 reform, central fiscal funds are transferred to provincial-level finance via atmospheric pollution prevention and control fund transfers, then allocated to treatment enterprises). Treatment enterprises enjoy VAT refund-upon-collection preferential policies for comprehensive resource utilisation. Treatment enterprise land use enjoys industrial land policy preferences. Producers and treatment enterprises are encouraged to cooperate in building take-back and treatment systems.</t>
        </is>
      </c>
      <c r="AS21" s="439" t="inlineStr">
        <is>
          <t>N/A</t>
        </is>
      </c>
      <c r="AT21" s="439" t="inlineStr">
        <is>
          <t>N/A</t>
        </is>
      </c>
      <c r="AU21" s="439" t="inlineStr">
        <is>
          <t>C26; C27; E38</t>
        </is>
      </c>
      <c r="AV21" s="439" t="inlineStr">
        <is>
          <t>CO2</t>
        </is>
      </c>
      <c r="AW21" s="439" t="inlineStr">
        <is>
          <t>Positive</t>
        </is>
      </c>
      <c r="AX21" s="439" t="inlineStr">
        <is>
          <t>Resource conservation; Circular economy; Pollution control; Industrial development</t>
        </is>
      </c>
      <c r="AY21" s="439" t="inlineStr">
        <is>
          <t>Regulation on the Management of Waste Electrical and Electronic Equipment Recycling and Treatment (State Council Order No. 551)</t>
        </is>
      </c>
      <c r="AZ21" s="439" t="inlineStr">
        <is>
          <t>https://www.gov.cn/gongbao/content/2019/content_5468893.htm</t>
        </is>
      </c>
      <c r="BA21" s="439" t="inlineStr">
        <is>
          <t>WEEE Treatment Catalogue (2014 edition, covering 14 product categories): https://www.gov.cn/zhengce/content/2015-02/11/content_9468.htm | WEEE Recycling and Treatment Reward and Subsidy economic instrument: CHNSUBRTSI01S000</t>
        </is>
      </c>
    </row>
    <row r="22">
      <c r="A22" s="439" t="inlineStr">
        <is>
          <t>CHNFRMEPRI03S000</t>
        </is>
      </c>
      <c r="B22" s="439" t="inlineStr">
        <is>
          <t>Instrument</t>
        </is>
      </c>
      <c r="C22" s="439" t="inlineStr">
        <is>
          <t>Framework regulation</t>
        </is>
      </c>
      <c r="D22" s="439" t="inlineStr">
        <is>
          <t>Extended producer responsibility</t>
        </is>
      </c>
      <c r="E22" s="439" t="inlineStr">
        <is>
          <t>Industry; Waste</t>
        </is>
      </c>
      <c r="F22" s="439" t="inlineStr">
        <is>
          <t>New energy vehicles; Power batteries</t>
        </is>
      </c>
      <c r="G22" s="439" t="inlineStr">
        <is>
          <t>新能源汽车废旧动力电池回收和综合利用管理</t>
        </is>
      </c>
      <c r="H22" s="439" t="inlineStr">
        <is>
          <t>Management of Recycling and Comprehensive Utilisation of Waste Power Batteries from New Energy Vehicles</t>
        </is>
      </c>
      <c r="I22" s="439" t="inlineStr">
        <is>
          <t>N/A</t>
        </is>
      </c>
      <c r="J22" s="439" t="inlineStr">
        <is>
          <t>The Interim Measures for the Management of Recycling and Comprehensive Utilisation of Waste Power Batteries from New Energy Vehicles is a joint departmental regulation establishing a whole-life-cycle traceability management and recycling system for power batteries. The measures were jointly issued by six departments — the Ministry of Industry and Information Technology, NDRC, Ministry of Ecology and Environment, Ministry of Transport, Ministry of Commerce and State Administration for Market Regulation — as Joint Departmental Regulation No. 73, adopted at the MIIT ministerial affairs meeting on 30 October 2025 and effective 1 April 2026. Core institutions include: establishment of a national NEV power battery traceability information platform; implementation of a battery coding and digital ID card system; power battery enterprises and NEV manufacturers bear primary take-back responsibility and must establish take-back service outlets; a vehicle-battery integrated scrapping system (battery-swap models excepted); prohibition on using waste power batteries directly or after processing for electric bicycles and other applications; and administrative penalties for violations such as failure to code and failure to fulfil take-back responsibilities. Annual waste power battery generation is projected to exceed 1 million tonnes in 2030. This instrument is the EPR system's sector-specific implementation instrument for the power battery sector.</t>
        </is>
      </c>
      <c r="K22" s="439" t="inlineStr">
        <is>
          <t>Circular economy; Resource conservation</t>
        </is>
      </c>
      <c r="L22" s="439" t="inlineStr">
        <is>
          <t>Indirect</t>
        </is>
      </c>
      <c r="M22" s="439" t="inlineStr">
        <is>
          <t>Supply-side</t>
        </is>
      </c>
      <c r="N22" s="439" t="inlineStr">
        <is>
          <t>CHN</t>
        </is>
      </c>
      <c r="O22" s="439" t="inlineStr">
        <is>
          <t>national</t>
        </is>
      </c>
      <c r="P22" s="439" t="inlineStr">
        <is>
          <t>N/A</t>
        </is>
      </c>
      <c r="Q22" s="439" t="inlineStr">
        <is>
          <t>26/01/2018</t>
        </is>
      </c>
      <c r="R22" s="439" t="inlineStr">
        <is>
          <t>01/08/2018</t>
        </is>
      </c>
      <c r="S22" s="439" t="inlineStr">
        <is>
          <t>N/A</t>
        </is>
      </c>
      <c r="T22" s="439" t="inlineStr">
        <is>
          <t>30/10/2025</t>
        </is>
      </c>
      <c r="U22" s="439" t="inlineStr">
        <is>
          <t>These measures are the first-time enactment, adopted at the MIIT ministerial affairs meeting on 30 October 2025, published 16 January 2026, and effective 1 April 2026. They simultaneously repeal four previous documents including the 2018 version Interim Measures for the Management of New Energy Vehicle Power Battery Recycling and Utilisation (MIIT-LJ [2018] No. 43). The measures implement the requirements of the State Council General Office Action Plan for Perfecting the NEV Power Battery Recycling System issued in February 2025, enhancing legal binding force through the form of a joint departmental regulation. Compared with the 2018 version, the measures remove the concept of “cascade utilisation” and add the digital ID card system and vehicle-battery integrated scrapping requirement.</t>
        </is>
      </c>
      <c r="V22" s="439">
        <f>IF(R22="","In force",IF(R22="N/A","In force",IF(TODAY()&lt;DATE(VALUE(RIGHT(R22,4)),VALUE(MID(R22,4,2)),VALUE(LEFT(R22,2))),"Scheduled",IF(S22="","In force",IF(S22="N/A","In force",IF(TODAY()&lt;DATE(VALUE(RIGHT(S22,4)),VALUE(MID(S22,4,2)),VALUE(LEFT(S22,2))),"In force","Ended"))))))</f>
        <v/>
      </c>
      <c r="W22" s="439" t="inlineStr">
        <is>
          <t>Ministry of Industry and Information Technology; NDRC; Ministry of Ecology and Environment; Ministry of Transport; Ministry of Commerce; State Administration for Market Regulation</t>
        </is>
      </c>
      <c r="X22" s="439" t="inlineStr">
        <is>
          <t>Waste power batteries from new energy vehicles</t>
        </is>
      </c>
      <c r="Y22" s="439" t="inlineStr">
        <is>
          <t>Existing</t>
        </is>
      </c>
      <c r="Z22" s="439" t="inlineStr">
        <is>
          <t>Applies to waste power batteries (lithium-ion batteries, etc.) retired from new energy vehicles. Power battery enterprises must code and label batteries, establish digital IDs, and upload production information to the national traceability management platform. A vehicle-battery integrated scrapping system is implemented: end-of-life NEVs must carry their power batteries when scrapped (battery-swap models excepted). It is prohibited to use waste power batteries directly or after processing for electric bicycles, electric motorcycles, low-speed electric vehicles, power tools and other non-design-purpose applications.</t>
        </is>
      </c>
      <c r="AA22" s="439" t="inlineStr">
        <is>
          <t>N/A</t>
        </is>
      </c>
      <c r="AB22" s="439" t="inlineStr">
        <is>
          <t>N/A</t>
        </is>
      </c>
      <c r="AC22" s="439" t="inlineStr">
        <is>
          <t>Firms</t>
        </is>
      </c>
      <c r="AD22" s="439" t="inlineStr">
        <is>
          <t>Power battery enterprises and NEV manufacturers bear primary responsibility for waste power battery take-back. Power battery enterprises must code and label batteries at the production stage, upload information to the national traceability management platform, and establish battery digital ID cards. NEV manufacturers must establish take-back service outlets, accept waste power batteries returned by consumers, and transfer them as required to qualified comprehensive utilisation enterprises. End-of-life vehicle recycling and dismantling enterprises must transfer waste power batteries obtained from dismantling to comprehensive utilisation enterprises. Consumers must return waste power batteries to designated take-back service outlets.</t>
        </is>
      </c>
      <c r="AE22" s="439" t="inlineStr">
        <is>
          <t>Collection or sorting (post-consumer); Recovery, reuse or other post-consumer treatment</t>
        </is>
      </c>
      <c r="AF22" s="439" t="inlineStr">
        <is>
          <t>Collection, transport, testing, dismantling and regenerative recovery of waste power batteries across the full chain. Power batteries retired from NEVs must enter formal take-back channels through take-back service outlets, and after testing be directed to comprehensive utilisation (regenerative recovery) by category. The measures no longer use the concept of “ascade utilisation” and prohibit using waste power batteries directly or after processing for electric bicycles, electric motorcycles, low-speed electric vehicles, power tools and similar applications. Comprehensive utilisation enterprises must be located in development zones or industrial parks, with capacity no less than 5,000 tonnes/year (regenerative recovery) and paid-in capital no less than 5 million yuan.</t>
        </is>
      </c>
      <c r="AG22" s="439" t="inlineStr">
        <is>
          <t>Regenerative recovery enterprise capacity &gt;= 5,000 tonnes/year</t>
        </is>
      </c>
      <c r="AH22" s="439" t="inlineStr">
        <is>
          <t>Annual comprehensive utilisation capacity (tonnes/year)</t>
        </is>
      </c>
      <c r="AI22" s="439" t="inlineStr">
        <is>
          <t>The NEV Waste Power Battery Comprehensive Utilisation Industry Standard Conditions (2024 edition) (MIIT Announcement No. 42 of 2024) provides: cascade utilisation enterprise capacity in principle no less than 1,000 tonnes/year and regenerative recovery enterprise capacity in principle no less than 5,000 tonnes/year. Enterprise registered capital no less than 10 million yuan with paid-in capital no less than 5 million yuan. New comprehensive utilisation enterprises must be located in development zones or industrial parks. Only approximately 30% of retired power batteries entered formal take-back channels in 2024; the management measures aim to increase the formal channel recovery rate.</t>
        </is>
      </c>
      <c r="AJ22" s="439" t="inlineStr">
        <is>
          <t>1) Power battery enterprises must code and label batteries and upload to the national traceability management platform, establishing battery digital ID cards; 2) power battery enterprises and NEV manufacturers must establish take-back service outlets; 3) a vehicle-battery integrated scrapping system is implemented: end-of-life NEVs must carry their power batteries when scrapped (battery-swap models excepted); 4) waste power batteries must be transferred to qualified comprehensive utilisation enterprises and may not be dismantled or resold without authorisation; 5) it is prohibited to use waste power batteries directly or after processing for electric bicycles, electric motorcycles, low-speed electric vehicles, power tools and similar applications; 6) comprehensive utilisation enterprises must be located in industrial parks as required and meet capacity, registered capital and environmental protection entry conditions; 7) enterprises must establish traceability systems and upload information to the national traceability management platform.</t>
        </is>
      </c>
      <c r="AK22" s="439" t="inlineStr">
        <is>
          <t>N/A</t>
        </is>
      </c>
      <c r="AL22" s="439" t="inlineStr">
        <is>
          <t>N/A</t>
        </is>
      </c>
      <c r="AM22" s="439" t="inlineStr">
        <is>
          <t>Traceability information platform whole-process traceability; Battery coding and digital ID cards; Information reporting; Supervision and inspection</t>
        </is>
      </c>
      <c r="AN22" s="439" t="inlineStr">
        <is>
          <t>MIIT has established a national NEV power battery traceability information platform for retrospective management of the entire process of power battery production, sale, use, scrapping, take-back and comprehensive utilisation. Battery coding and labelling information must be uploaded within 30 working days of battery production. Industry and IT, ecology and environment, transport and market regulatory authorities at all levels conduct supervision and inspection of recycling activities according to their respective responsibilities. Comprehensive utilisation enterprises must periodically report production and operation information.</t>
        </is>
      </c>
      <c r="AO22" s="439" t="inlineStr">
        <is>
          <t>Order to rectify; Fines; Order to suspend production for rectification</t>
        </is>
      </c>
      <c r="AP22" s="439" t="inlineStr">
        <is>
          <t>Where a power battery enterprise or NEV manufacturer fails to code and label batteries as required, it is ordered to rectify within a time limit and fined 10,000-50,000 yuan. Failure to establish take-back service outlets or failure to fulfil take-back responsibilities is subject to an order to rectify and a fine of 50,000-200,000 yuan. Failure to transfer waste power batteries as required is subject to an order to rectify and a fine of 100,000-500,000 yuan. Where a comprehensive utilisation enterprise disposes of waste power batteries in violation of regulations, it is ordered to suspend production for rectification and fined 200,000-500,000 yuan. Failure to report information as required is subject to a fine of 10,000-30,000 yuan.</t>
        </is>
      </c>
      <c r="AQ22" s="439" t="inlineStr">
        <is>
          <t>Qualified comprehensive utilisation enterprises may enjoy VAT refund-upon-collection preferential policies for comprehensive resource utilisation. Waste power battery recycling projects may apply for central budgetary investment support. Power battery enterprises and NEV manufacturers are encouraged to cooperate with comprehensive utilisation enterprises to establish waste power battery recycling systems. Comprehensive utilisation enterprises locating in industrial parks as required may enjoy land and infrastructure support preferences. Waste power battery recycling is included within the scope of green bond and green credit support.</t>
        </is>
      </c>
      <c r="AR22" s="439" t="inlineStr">
        <is>
          <t>Qualified comprehensive utilisation enterprises may enjoy VAT refund-upon-collection preferential policies for comprehensive resource utilisation. Waste power battery recycling projects may apply for central budgetary investment support. Power battery enterprises and NEV manufacturers are encouraged to cooperate with comprehensive utilisation enterprises to establish waste power battery recycling systems. Comprehensive utilisation enterprises locating in industrial parks as required may enjoy land and infrastructure support preferences. Waste power battery recycling is included within the scope of green bond and green credit support.</t>
        </is>
      </c>
      <c r="AS22" s="439" t="inlineStr">
        <is>
          <t>As of end-2025, China's NEV fleet exceeded 30 million vehicles with total installed power battery capacity exceeding 1.5 TWh. Annual waste power battery generation is projected to exceed 1 million tonnes by 2030. Formal channel recovery and recycling can effectively recover key metals including lithium, cobalt and nickel, reducing carbon emissions from virgin mineral extraction (lithium recovery reduces emissions by approximately 50% compared to virgin extraction; cobalt and nickel recovery reduces emissions by approximately 70%). The formal channel recovery rate was approximately 30% in 2024.</t>
        </is>
      </c>
      <c r="AT22" s="439" t="inlineStr">
        <is>
          <t>N/A (Source: MIIT data; no unified national total share accounting for power battery recycling emission reductions is currently available)</t>
        </is>
      </c>
      <c r="AU22" s="439" t="inlineStr">
        <is>
          <t>C29; C27</t>
        </is>
      </c>
      <c r="AV22" s="439" t="inlineStr">
        <is>
          <t>CO2</t>
        </is>
      </c>
      <c r="AW22" s="439" t="inlineStr">
        <is>
          <t>Positive</t>
        </is>
      </c>
      <c r="AX22" s="439" t="inlineStr">
        <is>
          <t>Resource conservation; Circular economy; Pollution control; Industrial development</t>
        </is>
      </c>
      <c r="AY22" s="439" t="inlineStr">
        <is>
          <t>Interim Measures for the Management of Recycling and Comprehensive Utilisation of Waste Power Batteries from New Energy Vehicles (Six-Department Joint Departmental Regulation No. 73)</t>
        </is>
      </c>
      <c r="AZ22" s="439" t="inlineStr">
        <is>
          <t>https://www.miit.gov.cn/zcfg/jdcjxl/art/2026/art_640a0abfac6549feb6ead9c591b7680d.html</t>
        </is>
      </c>
      <c r="BA22" s="439" t="inlineStr">
        <is>
          <t>NEV Waste Power Battery Comprehensive Utilisation Industry Standard Conditions (2024 edition) (MIIT Announcement No. 42 of 2024) | Action Plan of the General Office of the State Council for Perfecting the NEV Power Battery Recycling System (SCGO [2025] No. 10)</t>
        </is>
      </c>
    </row>
    <row r="23">
      <c r="A23" s="439" t="inlineStr">
        <is>
          <t>CHNFRMGFGI01S000</t>
        </is>
      </c>
      <c r="B23" s="439" t="inlineStr">
        <is>
          <t>Instrument</t>
        </is>
      </c>
      <c r="C23" s="439" t="inlineStr">
        <is>
          <t>Framework regulation</t>
        </is>
      </c>
      <c r="D23" s="439" t="inlineStr">
        <is>
          <t>Green finance governance framework</t>
        </is>
      </c>
      <c r="E23" s="439" t="inlineStr">
        <is>
          <t>Cross-sectoral</t>
        </is>
      </c>
      <c r="F23" s="439" t="inlineStr">
        <is>
          <t>N/A</t>
        </is>
      </c>
      <c r="G23" s="439" t="inlineStr">
        <is>
          <t>银行业保险业绿色金融指引</t>
        </is>
      </c>
      <c r="H23" s="439" t="inlineStr">
        <is>
          <t>Green Finance Guidelines for Banking and Insurance</t>
        </is>
      </c>
      <c r="I23" s="439" t="inlineStr">
        <is>
          <t>N/A</t>
        </is>
      </c>
      <c r="J23" s="439" t="inlineStr">
        <is>
          <t>The Green Finance Guidelines for Banking and Insurance is a green finance governance framework issued by the former China Banking and Insurance Regulatory Commission (CBIRC, now the National Financial Regulatory Administration, NFRA) requiring banking and insurance institutions to advance green finance strategically and integrate environmental, social and governance (ESG) risks into their comprehensive risk management systems. The Guidelines comprise 7 chapters and 36 articles with core institutional arrangements including: (1) Organisational management: the board of directors (or council) assumes primary responsibility for green finance, determines the green finance development strategy, with senior management setting objectives and mechanisms; (2) Policy framework and capacity building: ESG risk management policies and procedures covering all business lines and asset portfolios, with classified management and dynamic assessment of client ESG risks and list-based management for significant-risk clients; (3) Investment and financing process management: strengthening ESG factor compliance review in credit and investment due diligence, using contractual clauses to require clients to strengthen ESG risk management; (4) Internal control and disclosure: integrating green finance policy implementation into internal compliance inspection and audit, establishing a green finance performance evaluation system with incentives and sanctions. Institutions must establish and improve relevant internal management systems and procedures within one year of the Guidelines taking effect (i.e. by 1 June 2023).</t>
        </is>
      </c>
      <c r="K23" s="439" t="inlineStr">
        <is>
          <t>Green economy; Climate change mitigation</t>
        </is>
      </c>
      <c r="L23" s="439" t="inlineStr">
        <is>
          <t>Indirect</t>
        </is>
      </c>
      <c r="M23" s="439" t="inlineStr">
        <is>
          <t>environment</t>
        </is>
      </c>
      <c r="N23" s="439" t="inlineStr">
        <is>
          <t>CHN</t>
        </is>
      </c>
      <c r="O23" s="439" t="inlineStr">
        <is>
          <t>national</t>
        </is>
      </c>
      <c r="P23" s="439" t="inlineStr">
        <is>
          <t>N/A</t>
        </is>
      </c>
      <c r="Q23" s="439" t="inlineStr">
        <is>
          <t>01/06/2022</t>
        </is>
      </c>
      <c r="R23" s="439" t="inlineStr">
        <is>
          <t>01/06/2022</t>
        </is>
      </c>
      <c r="S23" s="439" t="inlineStr">
        <is>
          <t>N/A</t>
        </is>
      </c>
      <c r="T23" s="439" t="inlineStr">
        <is>
          <t>N/A</t>
        </is>
      </c>
      <c r="U23" s="439" t="inlineStr">
        <is>
          <t>N/A</t>
        </is>
      </c>
      <c r="V23" s="439">
        <f>IF(R23="","In force",IF(R23="N/A","In force",IF(TODAY()&lt;DATE(VALUE(RIGHT(R23,4)),VALUE(MID(R23,4,2)),VALUE(LEFT(R23,2))),"Scheduled",IF(S23="","In force",IF(S23="N/A","In force",IF(TODAY()&lt;DATE(VALUE(RIGHT(S23,4)),VALUE(MID(S23,4,2)),VALUE(LEFT(S23,2))),"In force","Ended"))))))</f>
        <v/>
      </c>
      <c r="W23" s="439" t="inlineStr">
        <is>
          <t>National Financial Regulatory Administration (formerly China Banking and Insurance Regulatory Commission)</t>
        </is>
      </c>
      <c r="X23" s="439" t="inlineStr">
        <is>
          <t>Green finance assets</t>
        </is>
      </c>
      <c r="Y23" s="439" t="inlineStr">
        <is>
          <t>New; Existing</t>
        </is>
      </c>
      <c r="Z23" s="439" t="inlineStr">
        <is>
          <t>Green-finance-related assets of banking and insurance institutions, including green credit (loans and trade finance for green and low-carbon projects and industries), green bonds (green bonds held or underwritten), green insurance (environmental pollution liability insurance, climate risk insurance and other green insurance products), and ESG investments (equity and debt investment assets where ESG factors are integrated into investment decisions). Coverage extends to the institution's entire on- and off-balance-sheet asset portfolio as the management unit.</t>
        </is>
      </c>
      <c r="AA23" s="439" t="inlineStr">
        <is>
          <t>N/A</t>
        </is>
      </c>
      <c r="AB23" s="439" t="inlineStr">
        <is>
          <t>N/A</t>
        </is>
      </c>
      <c r="AC23" s="439" t="inlineStr">
        <is>
          <t>Firms</t>
        </is>
      </c>
      <c r="AD23" s="439" t="inlineStr">
        <is>
          <t>Banking and insurance institutions legally established within the territory of the People's Republic of China, including development banks, policy banks, commercial banks, rural cooperative banks, rural credit cooperatives, insurance group (holding) companies, insurance companies, reinsurance companies, and insurance asset management companies. Institutions must establish and improve relevant internal management systems and procedures within one year of the Guidelines taking effect (by 1 June 2023). NFRA (formerly CBIRC) and its local offices are responsible for supervisory oversight.</t>
        </is>
      </c>
      <c r="AE23" s="439" t="inlineStr">
        <is>
          <t>Financing and investment</t>
        </is>
      </c>
      <c r="AF23" s="439" t="inlineStr">
        <is>
          <t>Green investment and financing activities of banking and insurance institutions, including green credit origination and management, green bond investment and underwriting, green insurance product development and underwriting, ESG investment decision-making and portfolio management, and the integration of ESG risks into the full process of credit and investment due diligence, compliance review, approval management, fund disbursement, and post-lending/post-investment management. Institutions must implement classified management and dynamic assessment of client ESG risks, apply list-based management for significant-risk clients, and use contractual clauses to require clients to strengthen their own ESG risk management.</t>
        </is>
      </c>
      <c r="AG23" s="439" t="inlineStr">
        <is>
          <t>N/A</t>
        </is>
      </c>
      <c r="AH23" s="439" t="inlineStr">
        <is>
          <t>N/A</t>
        </is>
      </c>
      <c r="AI23" s="439" t="inlineStr">
        <is>
          <t>N/A</t>
        </is>
      </c>
      <c r="AJ23" s="439" t="inlineStr">
        <is>
          <t>(1) Banking and insurance institutions must advance green finance strategically and integrate ESG requirements into business management processes and comprehensive risk management systems; (2) The board of directors (or council) assumes primary responsibility for green finance, determines the green finance development strategy, and approves green finance objectives and reports prepared by senior management; (3) Establish ESG risk management policies and procedures covering all business lines and asset portfolios, with classified management and dynamic assessment of client ESG risks and list-based management for significant-risk clients; (4) Strengthen ESG factor compliance review and approval management in credit and investment due diligence, and use contractual clauses to require clients to strengthen ESG risk management; (5) Integrate green finance policy implementation into internal compliance inspection and audit, and establish a green finance performance evaluation system with incentives and sanctions; (6) Publicly disclose the green finance strategy and policy, and fully disclose green-finance-related information; (7) Institutions must establish and improve relevant internal management systems and procedures within one year of the Guidelines taking effect; (8) Supervisory authorities use the assessment results of green finance policy implementation as an important reference for supervisory ratings, institutional access, business access, and senior management performance evaluation.</t>
        </is>
      </c>
      <c r="AK23" s="439" t="inlineStr">
        <is>
          <t>N/A</t>
        </is>
      </c>
      <c r="AL23" s="439" t="inlineStr">
        <is>
          <t>N/A</t>
        </is>
      </c>
      <c r="AM23" s="439" t="inlineStr">
        <is>
          <t>Information reporting; Internal audit; Supervision and inspection</t>
        </is>
      </c>
      <c r="AN23" s="439" t="inlineStr">
        <is>
          <t>The National Financial Regulatory Administration and its local offices are responsible for supervisory assessment and inspection of banking and insurance institutions' implementation of green finance policies, and establish and improve off-site surveillance indicator systems. Institutions must integrate green finance policy implementation into internal compliance inspection and audit, and establish a green finance performance evaluation system. Institutions must publicly disclose their green finance strategy and policy, and fully disclose green-finance-related information. Supervisory authorities conduct ongoing monitoring of institutional implementation, with assessment results serving as an important reference for supervisory ratings, institutional access, business access, and senior management performance evaluation.</t>
        </is>
      </c>
      <c r="AO23" s="439" t="inlineStr">
        <is>
          <t>Compliance order; Administrative penalty; Rectification order</t>
        </is>
      </c>
      <c r="AP23" s="439" t="inlineStr">
        <is>
          <t>Where banking and insurance institutions fail to establish a green finance management system as required by the Guidelines, fail to integrate ESG factors into investment and financing process management, or fail to fulfil information disclosure obligations, NFRA and its local offices shall reflect this in supervisory ratings and urge rectification through supervisory interviews, risk alerts and other means. Where internal control management and compliance implementation fail to meet standards, appropriate supervisory measures shall be taken in accordance with laws and regulations. For institutions that seriously violate the requirements of the Guidelines, administrative penalties may be imposed under the Banking Supervision Law, Insurance Law and other relevant laws.</t>
        </is>
      </c>
      <c r="AQ23" s="439" t="inlineStr">
        <is>
          <t>Supervisory rating linkage; Market incentives</t>
        </is>
      </c>
      <c r="AR23" s="439" t="inlineStr">
        <is>
          <t>Supervisory authorities use the assessment results of green finance policy implementation as an important reference for supervisory ratings, institutional access, business access and senior management performance evaluation, creating positive incentives. Banking and insurance institutions are encouraged to pursue product and service innovation in green finance and to use big data, blockchain, artificial intelligence and other technological tools to enhance green finance management. Institutions are guided to increase financial support for green, low-carbon and circular economy activities and to support green and low-carbon development under the Belt and Road Initiative. Through market-based use of supervisory assessment results, capital is steered towards green and low-carbon fields.</t>
        </is>
      </c>
      <c r="AS23" s="439" t="inlineStr">
        <is>
          <t>N/A</t>
        </is>
      </c>
      <c r="AT23" s="439" t="inlineStr">
        <is>
          <t>N/A</t>
        </is>
      </c>
      <c r="AU23" s="439" t="inlineStr">
        <is>
          <t>K64</t>
        </is>
      </c>
      <c r="AV23" s="439" t="inlineStr">
        <is>
          <t>CO2; CH4; N2O</t>
        </is>
      </c>
      <c r="AW23" s="439" t="inlineStr">
        <is>
          <t>Positive</t>
        </is>
      </c>
      <c r="AX23" s="439" t="inlineStr">
        <is>
          <t>Industrial development; Pollution control; Technological innovation</t>
        </is>
      </c>
      <c r="AY23" s="439" t="inlineStr">
        <is>
          <t>Notice of the China Banking and Insurance Regulatory Commission on Issuing the Green Finance Guidelines for Banking and Insurance (Yin Bao Jian Fa [2022] No. 15)</t>
        </is>
      </c>
      <c r="AZ23" s="439" t="inlineStr">
        <is>
          <t>https://www.gov.cn/zhengce/zhengceku/2022-06/03/content_5693849.htm</t>
        </is>
      </c>
      <c r="BA23" s="439" t="inlineStr">
        <is>
          <t>N/A</t>
        </is>
      </c>
    </row>
    <row r="24">
      <c r="A24" s="439" t="inlineStr">
        <is>
          <t>CHNFRMPSMI01S000</t>
        </is>
      </c>
      <c r="B24" s="439" t="inlineStr">
        <is>
          <t>Instrument</t>
        </is>
      </c>
      <c r="C24" s="439" t="inlineStr">
        <is>
          <t>Framework regulation</t>
        </is>
      </c>
      <c r="D24" s="439" t="inlineStr">
        <is>
          <t>Production scheduling mandate</t>
        </is>
      </c>
      <c r="E24" s="439" t="inlineStr">
        <is>
          <t>Industry</t>
        </is>
      </c>
      <c r="F24" s="439" t="inlineStr">
        <is>
          <t>Cement</t>
        </is>
      </c>
      <c r="G24" s="439" t="inlineStr">
        <is>
          <t>水泥常态化错峰生产制度</t>
        </is>
      </c>
      <c r="H24" s="439" t="inlineStr">
        <is>
          <t>Cement Normalized Peak-shifting Production System</t>
        </is>
      </c>
      <c r="I24" s="439" t="inlineStr">
        <is>
          <t>N/A</t>
        </is>
      </c>
      <c r="J24" s="439" t="inlineStr">
        <is>
          <t>The cement normalized peak-shifting production system is a normalized industrial regulatory framework that implements seasonal, regionally differentiated, and category-specific production suspension and restriction on all cement clinker production lines across the country. Established by the Notice on Further Improving Normalized Peak-shifting Production of Cement (MIIT-LY [2020] No. 201) jointly issued by the Ministry of Industry and Information Technology and the Ministry of Ecology and Environment, the system requires all cement clinker production lines nationwide to suspend production during designated peak-shifting periods for their respective regions, with provincial MIIT and ecology and environment authorities formulating and implementing regional peak-shifting production plans. The system implements differentiated and targeted management: lines providing residential heating must make up peak-shifting time during non-heating periods; lines with year-round co-processing of municipal solid waste or hazardous waste may operate at reduced loads without full shutdown; calcium carbide slag cement clinker lines participate through a peak-shifting substitution mechanism. Enterprises that fail to implement peak-shifting production are subject to regulatory interview, public exposure, and persistent non-compliance results in restrictions on trading their production lines as capacity replacement indicators. The system covers all cement clinker production lines nationwide (approximately 1,500 lines) and reduces clinker output by an estimated 300-400 million tonnes annually. The system originated from winter cement peak-shifting production pilots in Northeast and North China in 2014-2015, was established as a national industrial policy in 2016 through the State Council Guidance on Promoting Stable Growth, Structural Adjustment and Efficiency Improvement in the Building Materials Industry (GBF [2016] No. 34) and the Notice on Further Improving Cement Peak-shifting Production (MIIT-LY [2016] No. 351), and was upgraded to a normalized system in 2020 with inclusion in key industrial sector comprehensive supervision and inspection.</t>
        </is>
      </c>
      <c r="K24" s="439" t="inlineStr">
        <is>
          <t>Industrial development; Pollution control; Climate change mitigation</t>
        </is>
      </c>
      <c r="L24" s="439" t="inlineStr">
        <is>
          <t>Indirect</t>
        </is>
      </c>
      <c r="M24" s="439" t="inlineStr">
        <is>
          <t>Supply-side</t>
        </is>
      </c>
      <c r="N24" s="439" t="inlineStr">
        <is>
          <t>CHN</t>
        </is>
      </c>
      <c r="O24" s="439" t="inlineStr">
        <is>
          <t>national</t>
        </is>
      </c>
      <c r="P24" s="439" t="inlineStr">
        <is>
          <t>N/A</t>
        </is>
      </c>
      <c r="Q24" s="439" t="inlineStr">
        <is>
          <t>05/05/2016</t>
        </is>
      </c>
      <c r="R24" s="439" t="inlineStr">
        <is>
          <t>05/05/2016</t>
        </is>
      </c>
      <c r="S24" s="439" t="inlineStr">
        <is>
          <t>N/A</t>
        </is>
      </c>
      <c r="T24" s="439" t="inlineStr">
        <is>
          <t>28/12/2020</t>
        </is>
      </c>
      <c r="U24" s="439" t="inlineStr">
        <is>
          <t>First established on 5 May 2016 (GBF [2016] No. 34), with the Notice on Further Improving Cement Peak-shifting Production (MIIT-LY [2016] No. 351, issued 25 October 2016) as the initial implementation instrument. Building on the 2015 national air pollution prevention and control work conference and implemented during the 2016-2020 winter seasons, on 28 December 2020 the Ministry of Industry and Information Technology together with the Ministry of Ecology and Environment issued the Notice on Further Improving Normalized Peak-shifting Production of Cement (MIIT-LY [2020] No. 201), formally upgrading peak-shifting production from a phased regulatory measure to a normalized institutional system, incorporating it into key industrial sector comprehensive supervision and inspection, and introducing differentiated peak-shifting schedules and the peak-shifting substitution mechanism for the first time.</t>
        </is>
      </c>
      <c r="V24" s="439">
        <f>IF(R24="","In force",IF(R24="N/A","In force",IF(TODAY()&lt;DATE(VALUE(RIGHT(R24,4)),VALUE(MID(R24,4,2)),VALUE(LEFT(R24,2))),"Scheduled",IF(S24="","In force",IF(S24="N/A","In force",IF(TODAY()&lt;DATE(VALUE(RIGHT(S24,4)),VALUE(MID(S24,4,2)),VALUE(LEFT(S24,2))),"In force","Ended"))))))</f>
        <v/>
      </c>
      <c r="W24" s="439" t="inlineStr">
        <is>
          <t>Ministry of Industry and Information Technology; Ministry of Ecology and Environment</t>
        </is>
      </c>
      <c r="X24" s="439" t="inlineStr">
        <is>
          <t>Cement clinker production lines</t>
        </is>
      </c>
      <c r="Y24" s="439" t="inlineStr">
        <is>
          <t>Existing</t>
        </is>
      </c>
      <c r="Z24" s="439" t="inlineStr">
        <is>
          <t>Applies to all cement clinker production lines nationwide (including specialty cement clinker lines), approximately 1,500 lines, with total national clinker capacity of approximately 1.8 billion tonnes per year (2025 control target). All production lines are required to participate in peak-shifting shutdowns. Lines providing residential heating must make up peak-shifting time during non-heating or non-peak-shifting periods; lines with year-round co-processing of municipal solid waste or hazardous waste may reduce production loads without full shutdown; calcium carbide slag cement clinker lines participate through the peak-shifting substitution mechanism (coordinating with non-carbide-slag enterprises for substitution). Provinces may implement further differentiated management based on environmental performance grading (A/B/C/D) and energy efficiency levels (benchmark/base/below benchmark).</t>
        </is>
      </c>
      <c r="AA24" s="439" t="inlineStr">
        <is>
          <t>N/A</t>
        </is>
      </c>
      <c r="AB24" s="439" t="inlineStr">
        <is>
          <t>N/A</t>
        </is>
      </c>
      <c r="AC24" s="439" t="inlineStr">
        <is>
          <t>Firms</t>
        </is>
      </c>
      <c r="AD24" s="439" t="inlineStr">
        <is>
          <t>Operators of cement clinker production enterprises, including all ownership types of cement clinker manufacturing enterprises, covering new suspension preheater dry-process cement clinker lines and specialty cement (white cement, oil well cement, etc.) clinker lines. Provincial MIIT authorities, together with ecology and environment authorities, are responsible for formulating regional peak-shifting production plans and organising enterprise implementation. The cement industry association assists with industry self-regulation coordination and cross-regional communication. Enterprises may use the peak-shifting shutdown period for equipment maintenance and energy-saving and carbon-reduction technology retrofits.</t>
        </is>
      </c>
      <c r="AE24" s="439" t="inlineStr">
        <is>
          <t>Production, generation or conversion</t>
        </is>
      </c>
      <c r="AF24" s="439" t="inlineStr">
        <is>
          <t>Cement clinker production activities, including raw material grinding, raw meal homogenisation, preheating and precalcining, rotary kiln calcination, and clinker cooling. During peak-shifting shutdown periods, cement clinker production lines cease operation entirely (lines co-processing municipal solid waste and hazardous waste may maintain reduced loads to ensure necessary waste disposal needs). Enterprises must carry out equipment maintenance and staff training during peak-shifting shutdown periods, and are encouraged to use the shutdown period to implement ultra-low emission retrofits and energy-saving and carbon-reduction technology upgrades.</t>
        </is>
      </c>
      <c r="AG24" s="439" t="inlineStr">
        <is>
          <t>Differentiated by region</t>
        </is>
      </c>
      <c r="AH24" s="439" t="inlineStr">
        <is>
          <t>Shutdown days/year</t>
        </is>
      </c>
      <c r="AI24" s="439" t="inlineStr">
        <is>
          <t>Peak-shifting shutdown duration is divided by region: Liaoning, Jilin, Heilongjiang, and Xinjiang: 1 November to end of March of the following year (no fewer than 5 months); Beijing, Tianjin, Hebei, Shanxi, Inner Mongolia, Shandong, and Henan: 15 November to 15 March of the following year (no fewer than 4 months); Shaanxi, Gansu, Qinghai, and Ningxia: 1 December to 10 March of the following year (no fewer than 3.5 months); other regions determine peak-shifting periods based on local conditions such as the Spring Festival period, summer heat, rainy season, and major events. On this basis, provinces implement differentiated arrangements based on environmental performance grading and energy efficiency levels: enterprises with Grade A environmental performance and benchmark energy efficiency levels may receive peak-shifting time reductions, but differentiated reduction policies may not be stacked.</t>
        </is>
      </c>
      <c r="AJ24" s="439" t="inlineStr">
        <is>
          <t>1) All cement clinker production lines nationwide must suspend production during the designated peak-shifting periods for their respective regions; 2) Provincial MIIT and ecology and environment authorities must formulate annual regional peak-shifting production plans specifying peak-shifting periods and differentiated arrangements for each production line; 3) Production lines providing residential heating must make up peak-shifting time during non-heating or non-peak-shifting periods; 4) Production lines with year-round co-processing of municipal solid waste or hazardous waste may reduce production loads but must participate as required; 5) Calcium carbide slag cement clinker lines participate through peak-shifting substitution, coordinated with local non-carbide-slag enterprises; 6) Enterprises must carry out equipment maintenance, technology retrofits, and staff training during peak-shifting shutdown periods; 7) Provincial MIIT authorities must compile annual summaries of regional peak-shifting implementation and report to MIIT.</t>
        </is>
      </c>
      <c r="AK24" s="439" t="inlineStr">
        <is>
          <t>N/A</t>
        </is>
      </c>
      <c r="AL24" s="439" t="inlineStr">
        <is>
          <t>N/A</t>
        </is>
      </c>
      <c r="AM24" s="439" t="inlineStr">
        <is>
          <t>Online monitoring; information reporting; on-site inspection; supervision and assessment</t>
        </is>
      </c>
      <c r="AN24" s="439" t="inlineStr">
        <is>
          <t>Provincial MIIT authorities, together with ecology and environment authorities, are responsible for supervising cement enterprises' peak-shifting implementation. Cement enterprises must regularly report peak-shifting implementation as required. Provincial ecology and environment authorities use continuous emissions monitoring systems for key polluting units to monitor cement clinker production line operational status in real time (determining whether lines are actually shut down based on parameters such as flue gas flow rate, temperature, and oxygen content). MIIT, together with MEE, includes cement peak-shifting production in key industrial sector comprehensive supervision and inspection, conducting annual summary assessments and publicising negative examples of non-compliance or inadequate implementation. Cement industry associations establish cross-regional self-regulation coordination mechanisms to monitor enterprise compliance.</t>
        </is>
      </c>
      <c r="AO24" s="439" t="inlineStr">
        <is>
          <t>Regulatory interview; public exposure; restriction on capacity replacement indicator trading; industry self-regulation sanctions</t>
        </is>
      </c>
      <c r="AP24" s="439" t="inlineStr">
        <is>
          <t>Enterprises that fail to implement peak-shifting production are subject to regulatory interview by provincial MIIT and ecology and environment authorities and ordered to rectify within prescribed time limits; those that fail to rectify after interview are exposed through public media; those that persistently refuse to comply have their cement clinker production lines restricted from trading as capacity replacement indicators within the province; violations of relevant environmental laws and regulations are subject to penalties in accordance with law. Cement industry associations establish cross-regional coordination and self-regulation mechanisms, implementing internal industry notification and self-regulation sanctions against non-compliance.</t>
        </is>
      </c>
      <c r="AQ24" s="439" t="inlineStr">
        <is>
          <t>Enterprises that strictly implement peak-shifting production and achieve Grade A environmental performance and benchmark energy efficiency levels may receive differentiated peak-shifting reduction benefits (appropriate reduction in shutdown days beyond the standard requirement). Enterprises that complete ultra-low emission retrofits and energy-saving and carbon-reduction technology upgrades during peak-shifting shutdown periods are given priority in applications for central budget investment and green manufacturing list designation. Cement industry associations organise peak-shifting production experience exchanges and advanced model publicity to promote industry best practices.</t>
        </is>
      </c>
      <c r="AR24" s="439" t="inlineStr">
        <is>
          <t>Enterprises that strictly implement peak-shifting production and achieve Grade A environmental performance and benchmark energy efficiency levels may receive differentiated peak-shifting reduction benefits (appropriate reduction in shutdown days beyond the standard requirement). Enterprises that complete ultra-low emission retrofits and energy-saving and carbon-reduction technology upgrades during peak-shifting shutdown periods are given priority in applications for central budget investment and green manufacturing list designation. Cement industry associations organise peak-shifting production experience exchanges and advanced model publicity to promote industry best practices.</t>
        </is>
      </c>
      <c r="AS24" s="439" t="inlineStr">
        <is>
          <t>China's cement industry emits approximately 1.2 GtCO2 annually (including process and fuel emissions). All approximately 1,500 cement clinker production lines nationwide are covered by peak-shifting production controls. Based on average annual peak-shifting shutdown days nationwide, an estimated 300-400 million tonnes of clinker output is reduced per year, corresponding to approximately 240-320 MtCO2 in emission reductions (Source: China Cement Association industry operational data; MIIT raw materials industry capacity utilisation statistics; estimated at a clinker CO2 emission factor of 0.8 tCO2/t).</t>
        </is>
      </c>
      <c r="AT24" s="439" t="inlineStr">
        <is>
          <t>Approximately 2%-3% (Source: China Cement Association; cement industry carbon emissions account for approximately 10%-12% of national total; peak-shifting production reduces output by approximately 20%-30% of national cement clinker production)</t>
        </is>
      </c>
      <c r="AU24" s="439" t="inlineStr">
        <is>
          <t>C23</t>
        </is>
      </c>
      <c r="AV24" s="439" t="inlineStr">
        <is>
          <t>CO2</t>
        </is>
      </c>
      <c r="AW24" s="439" t="inlineStr">
        <is>
          <t>Positive</t>
        </is>
      </c>
      <c r="AX24" s="439" t="inlineStr">
        <is>
          <t>Pollution control; Resource conservation</t>
        </is>
      </c>
      <c r="AY24" s="439" t="inlineStr">
        <is>
          <t>Notice of the Ministry of Industry and Information Technology and the Ministry of Ecology and Environment on Further Improving the Cement Normalized Peak-shifting Production (MIIT &amp; MEE Joint Notice [2020] No. 201)</t>
        </is>
      </c>
      <c r="AZ24" s="439" t="inlineStr">
        <is>
          <t>https://www.miit.gov.cn/jgsj/ycls/gzdt/art/2020/art_468a2824c4474f798f0f3c4fe647006e.html</t>
        </is>
      </c>
      <c r="BA24" s="439" t="inlineStr">
        <is>
          <t>State Council Guidance on Promoting Stable Growth, Structural Adjustment and Efficiency Improvement in the Building Materials Industry (GBF [2016] No. 34): https://www.gov.cn/zhengce/content/2016-05/18/content_5074415.htm; Notice of the Ministry of Industry and Information Technology and the Ministry of Environmental Protection on Further Improving Cement Peak-shifting Production (MIIT-LY [2016] No. 351, previous edition, abolished): https://www.miit.gov.cn/jgsj/ycls/gzdt/art/2016/art_6b24bc82e6c7417a87530e8f56b2c6ed.html; State Council 2024-2025 Energy Conservation and Carbon Reduction Action Plan: https://www.gov.cn/zhengce/content/202405/content_6954508.htm</t>
        </is>
      </c>
    </row>
    <row r="25">
      <c r="A25" s="439" t="inlineStr">
        <is>
          <t>CHNFRMECOI01S000</t>
        </is>
      </c>
      <c r="B25" s="439" t="inlineStr">
        <is>
          <t>Instrument</t>
        </is>
      </c>
      <c r="C25" s="439" t="inlineStr">
        <is>
          <t>Framework regulation</t>
        </is>
      </c>
      <c r="D25" s="439" t="inlineStr">
        <is>
          <t>Eco-compensation</t>
        </is>
      </c>
      <c r="E25" s="439" t="inlineStr">
        <is>
          <t>AFOLU</t>
        </is>
      </c>
      <c r="F25" s="439" t="inlineStr">
        <is>
          <t>N/A</t>
        </is>
      </c>
      <c r="G25" s="439" t="inlineStr">
        <is>
          <t>生态保护补偿制度</t>
        </is>
      </c>
      <c r="H25" s="439" t="inlineStr">
        <is>
          <t>Eco-compensation System</t>
        </is>
      </c>
      <c r="I25" s="439" t="inlineStr">
        <is>
          <t>N/A</t>
        </is>
      </c>
      <c r="J25" s="439" t="inlineStr">
        <is>
          <t>The Eco-compensation System is a national institutional framework providing reasonable compensation to ecological protectors who lose development opportunities or incur additional protection costs due to ecological conservation activities. The system was established by the General Office of the State Council's Opinions on Improving the Eco-compensation Mechanism (Guobanfa [2016] No. 31, 13 May 2016). On 12 September 2021, the General Office of the CPC Central Committee and the General Office of the State Council issued the Opinions on Deepening the Reform of the Eco-compensation System to further strengthen and reform the system. It requires the establishment of an eco-compensation system that balances classified compensation with comprehensive compensation, coordinates vertical and horizontal compensation, and combines strengthened incentives with hardened constraints. Classified compensation covers seven categories of ecosystems: forests, grasslands, wetlands, deserts, oceans, water bodies (rivers and lakes), and farmland. Vertical compensation is provided by the central government through transfer payments to regions with important ecological functions. Horizontal compensation involves cross-regional compensation mechanisms negotiated between upstream and downstream provinces or between ecological beneficiary regions and protection regions. By 2025, the eco-compensation system is to be substantially complete and aligned with economic and social development conditions; by 2035, the system is to be fully formed in line with the requirements of ecological civilisation in the new era. National eco-compensation funding totals approximately RMB 200 billion per year (including key ecological function zone transfer payments, forest ecological benefit compensation, grassland rewards and subsidies, etc.).</t>
        </is>
      </c>
      <c r="K25" s="439" t="inlineStr">
        <is>
          <t>Ecological protection</t>
        </is>
      </c>
      <c r="L25" s="439" t="inlineStr">
        <is>
          <t>Indirect</t>
        </is>
      </c>
      <c r="M25" s="439" t="inlineStr">
        <is>
          <t>Supply-side</t>
        </is>
      </c>
      <c r="N25" s="439" t="inlineStr">
        <is>
          <t>CHN</t>
        </is>
      </c>
      <c r="O25" s="439" t="inlineStr">
        <is>
          <t>national</t>
        </is>
      </c>
      <c r="P25" s="439" t="inlineStr">
        <is>
          <t>N/A</t>
        </is>
      </c>
      <c r="Q25" s="439" t="inlineStr">
        <is>
          <t>13/05/2016</t>
        </is>
      </c>
      <c r="R25" s="439" t="inlineStr">
        <is>
          <t>13/05/2016</t>
        </is>
      </c>
      <c r="S25" s="439" t="inlineStr">
        <is>
          <t>N/A</t>
        </is>
      </c>
      <c r="T25" s="439" t="inlineStr">
        <is>
          <t>06/04/2024</t>
        </is>
      </c>
      <c r="U25" s="439" t="inlineStr">
        <is>
          <t>First adopted on 13 May 2016 (Guobanfa [2016] No. 31). On 12 September 2021, the General Office of the CPC Central Committee and the General Office of the State Council issued the Opinions on Deepening the Reform of the Eco-compensation System, comprehensively upgrading and deepening the reform and elevating it from administrative guidance to a CPC Central Committee and State Council-level policy document. On 6 April 2024, the State Council promulgated the Regulation of the People's Republic of China on Eco-protection Compensation (State Council Order No. 779, effective 1 June 2024), elevating the system from administrative normative documents to an administrative regulation. Compared with the 2016 version, the 2021 version introduced market-based diversified compensation (carbon emission rights trading, pollution discharge rights trading, water rights trading and other market-based compensation methods), legally binding horizontal eco-compensation, dynamic adjustment of compensation standards and monitoring and assessment of compensation effectiveness, eco-compensation funds, green bonds and other innovative financing mechanisms.</t>
        </is>
      </c>
      <c r="V25" s="439">
        <f>IF(R25="","In force",IF(R25="N/A","In force",IF(TODAY()&lt;DATE(VALUE(RIGHT(R25,4)),VALUE(MID(R25,4,2)),VALUE(LEFT(R25,2))),"Scheduled",IF(S25="","In force",IF(S25="N/A","In force",IF(TODAY()&lt;DATE(VALUE(RIGHT(S25,4)),VALUE(MID(S25,4,2)),VALUE(LEFT(S25,2))),"In force","Ended"))))))</f>
        <v/>
      </c>
      <c r="W25" s="439" t="inlineStr">
        <is>
          <t>National Development and Reform Commission; Ministry of Finance; Ministry of Natural Resources; Ministry of Ecology and Environment; Ministry of Water Resources; Ministry of Agriculture and Rural Affairs; National Forestry and Grassland Administration.</t>
        </is>
      </c>
      <c r="X25" s="439" t="inlineStr">
        <is>
          <t>Seven categories of ecosystems: forests, grasslands, wetlands, deserts, oceans, water bodies (rivers and lakes), and farmland.</t>
        </is>
      </c>
      <c r="Y25" s="439" t="inlineStr">
        <is>
          <t>Existing</t>
        </is>
      </c>
      <c r="Z25" s="439" t="inlineStr">
        <is>
          <t>Covers protection and restoration activities for seven categories of ecosystems: forests, grasslands, wetlands, deserts, oceans, water bodies (rivers and lakes), and farmland. The objects of eco-compensation are ecological protectors, including local governments bearing ecological protection responsibilities, enterprises and collectives fulfilling ecological protection obligations, and residents participating in ecological stewardship. National key ecological function zone transfer payments cover approximately 818 county-level administrative regions.</t>
        </is>
      </c>
      <c r="AA25" s="439" t="inlineStr">
        <is>
          <t>N/A</t>
        </is>
      </c>
      <c r="AB25" s="439" t="inlineStr">
        <is>
          <t>N/A</t>
        </is>
      </c>
      <c r="AC25" s="439" t="inlineStr">
        <is>
          <t>Local governments; Enterprises; Individuals</t>
        </is>
      </c>
      <c r="AD25" s="439" t="inlineStr">
        <is>
          <t>The subjects of eco-compensation are governments at all levels, governments of ecologically beneficiary regions, and beneficiaries. The central government provides vertical compensation to restricted and prohibited development zones through key ecological function zone transfer payments. Local governments are the primary responsible entities for implementing compensation. The objects of eco-compensation are ecological protectors (including local governments, enterprises, collectives, and residents) — all those who restrict or forgo development opportunities or incur additional protection costs due to ecological conservation shall receive compensation. Transboundary water quality compensation at river basin sections is a typical form of horizontal compensation, whereby downstream beneficiary regions compensate upstream protection regions.</t>
        </is>
      </c>
      <c r="AE25" s="439" t="inlineStr">
        <is>
          <t>Protection or restoration (ecosystems); Production</t>
        </is>
      </c>
      <c r="AF25" s="439" t="inlineStr">
        <is>
          <t>Eco-compensation covers protection and restoration activities and ecological product supply across seven categories of ecosystems: forests, grasslands, wetlands, deserts, oceans, water bodies (rivers and lakes), and farmland. Compensation types include: key ecological function zone transfer payments (vertical compensation), river basin eco-compensation (horizontal compensation), ecological public-benefit forest and grassland grazing ban compensation, wetland protection compensation, and farmland rotation and fallow compensation. Market-based diversified compensation through carbon emissions trading, pollution discharge rights trading, and water rights trading is encouraged.</t>
        </is>
      </c>
      <c r="AG25" s="439" t="inlineStr">
        <is>
          <t>Approximately RMB 200 billion/year (aggregate of various compensation funds including key ecological function zone transfer payments, forest ecological benefit compensation, grassland rewards and subsidies, etc.).</t>
        </is>
      </c>
      <c r="AH25" s="439" t="inlineStr">
        <is>
          <t>Annual compensation funding total (RMB hundred million/year)</t>
        </is>
      </c>
      <c r="AI25" s="439" t="inlineStr">
        <is>
          <t>The total annual scale of eco-compensation-related funds arranged by the central government is approximately RMB 200 billion (2021-2025 average), including: key ecological function zone transfer payments of approximately RMB 100 billion/year, forest ecological benefit compensation of approximately RMB 20 billion/year, grassland ecological protection subsidy and reward of approximately RMB 19 billion/year, farmland conversion to forest and grassland subsidy of approximately RMB 40 billion/year, and wetland protection subsidy of approximately RMB 2 billion/year. Additional horizontal eco-compensation funds are determined through negotiation between local governments, with varying scales. Under the 2021 reform plan, compensation standards are to be subject to a dynamic adjustment mechanism.</t>
        </is>
      </c>
      <c r="AJ25" s="439" t="inlineStr">
        <is>
          <t>1) Establish and improve a classified compensation system, implementing classified compensation for seven categories of ecosystems: forests, grasslands, wetlands, deserts, oceans, water bodies, and farmland. 2) Improve the vertical compensation mechanism: the central government shall increase transfer payments to key ecological function zones, and local governments shall secure matching funds. 3) Improve the horizontal compensation mechanism: upstream and downstream provinces in river basins and ecological beneficiary and protection regions shall establish horizontal compensation negotiation and agreement mechanisms. 4) Establish a dynamic adjustment mechanism for compensation standards, periodically adjusting standards based on changes in ecological protection costs, development opportunity costs, and ecological service values. 5) Establish a compensation fund use supervision and performance evaluation mechanism, with fund allocation linked to protection effectiveness. 6) Promote market-based diversified compensation, integrating carbon emissions rights, pollution discharge rights, and water rights trading into the compensation system.</t>
        </is>
      </c>
      <c r="AK25" s="439" t="inlineStr">
        <is>
          <t>N/A</t>
        </is>
      </c>
      <c r="AL25" s="439" t="inlineStr">
        <is>
          <t>N/A</t>
        </is>
      </c>
      <c r="AM25" s="439" t="inlineStr">
        <is>
          <t>Inter-ministerial joint conference system; performance evaluation; audit supervision; monitoring and assessment.</t>
        </is>
      </c>
      <c r="AN25" s="439" t="inlineStr">
        <is>
          <t>The National Development and Reform Commission leads, together with the Ministry of Finance, Ministry of Natural Resources, Ministry of Ecology and Environment, Ministry of Water Resources, Ministry of Agriculture and Rural Affairs, National Forestry and Grassland Administration, and other departments, an inter-ministerial joint conference system for eco-compensation work to coordinate compensation policies. Central and local finance authorities are responsible for budget management and disbursement supervision of compensation funds. Audit authorities at all levels conduct regular audits of compensation fund use. An eco-compensation effectiveness monitoring and assessment system is established, incorporating ecological asset and ecological service indicators into compensation assessment. All provinces (autonomous regions and municipalities directly under the central government) shall regularly report on the implementation of the compensation system.</t>
        </is>
      </c>
      <c r="AO25" s="439" t="inlineStr">
        <is>
          <t>Administrative interview; rectification within a prescribed period; reduction of transfer payment funds; recovery of compensation funds; administrative sanctions; criminal prosecution.</t>
        </is>
      </c>
      <c r="AP25" s="439" t="inlineStr">
        <is>
          <t>Local governments that fail to secure matching compensation funds as required shall be interviewed by higher-level governments and ordered to rectify within a prescribed period, with the next year's equalisation transfer payments or key ecological function zone transfer payments reduced. Entities and individuals that misappropriate, divert or fraudulently obtain compensation funds shall have funds recovered in accordance with the law, and directly responsible supervisors and other directly responsible personnel shall be sanctioned in accordance with the law; where criminal offences are suspected, cases shall be transferred to judicial authorities for criminal liability. Where one party fails to perform a horizontal compensation agreement, the other party may recover compensation funds through administrative mediation or judicial channels.</t>
        </is>
      </c>
      <c r="AQ25" s="439" t="inlineStr">
        <is>
          <t>The state implements dual financial and policy incentives for eco-compensation: the central government allocates special funds for key ecological function zone transfer payments, forest ecological benefit compensation, grassland rewards and subsidies, etc.; eco-compensation funds are guaranteed within government budgets at all levels; compensated regions are prioritised for ecological stewardship public-welfare positions; the issuance of eco-compensation special bonds and innovative green financial products is encouraged; eco-compensation is linked with the consolidation and expansion of poverty alleviation achievements, with priority given to employing formerly impoverished populations in ecological stewardship.</t>
        </is>
      </c>
      <c r="AR25" s="439" t="inlineStr">
        <is>
          <t>The state implements dual financial and policy incentives for eco-compensation: the central government allocates special funds for key ecological function zone transfer payments, forest ecological benefit compensation, grassland rewards and subsidies, etc.; eco-compensation funds are guaranteed within government budgets at all levels; compensated regions are prioritised for ecological stewardship public-welfare positions; the issuance of eco-compensation special bonds and innovative green financial products is encouraged; eco-compensation is linked with the consolidation and expansion of poverty alleviation achievements, with priority given to employing formerly impoverished populations in ecological stewardship.</t>
        </is>
      </c>
      <c r="AS25" s="439" t="inlineStr">
        <is>
          <t>The Eco-compensation System covers the nation's major carbon sink ecosystems, including forests (approximately 200 million hectares), grasslands (approximately 264.5 million hectares), and wetlands (approximately 56.35 million hectares). According to data released by the National Forestry and Grassland Administration in 2024, China's forest and grassland vegetation carbon stock is approximately 10.723 billion tonnes of carbon, with an annual carbon sink exceeding 1.2 billion tonnes of CO2. The Eco-compensation System maintains and enhances ecosystem carbon sink functions by incentivising ecological protection behaviour, serving as a critical institutional safeguard for achieving China's carbon neutrality goal.</t>
        </is>
      </c>
      <c r="AT25" s="439" t="inlineStr">
        <is>
          <t>China's annual forest and grassland carbon sink exceeds 1.2 billion tonnes of CO2, accounting for over 8% of the 2021 national total greenhouse gas emissions (excluding LULUCF, approximately 14.314 billion tonnes of CO2 equivalent) (Sources: carbon sink data from National Forestry and Grassland Administration, 2024; total emissions data from China's First Biennial Transparency Report on Climate Change, published 2025, citing 2021 inventory data).</t>
        </is>
      </c>
      <c r="AU25" s="439" t="inlineStr">
        <is>
          <t>A02</t>
        </is>
      </c>
      <c r="AV25" s="439" t="inlineStr">
        <is>
          <t>CO2</t>
        </is>
      </c>
      <c r="AW25" s="439" t="inlineStr">
        <is>
          <t>Positive</t>
        </is>
      </c>
      <c r="AX25" s="439" t="inlineStr">
        <is>
          <t>Ecological protection; Biodiversity conservation; Pollution control; Adaptation</t>
        </is>
      </c>
      <c r="AY25" s="439" t="inlineStr">
        <is>
          <t>Regulation of the People's Republic of China on Eco-protection Compensation (State Council Order No. 779, promulgated 6 April 2024, effective 1 June 2024)</t>
        </is>
      </c>
      <c r="AZ25" s="439" t="inlineStr">
        <is>
          <t>https://www.gov.cn/zhengce/content/202404/content_6944394.htm</t>
        </is>
      </c>
      <c r="BA25" s="439" t="inlineStr">
        <is>
          <t>Opinions of the General Office of the State Council on Improving the Eco-compensation Mechanism (Guobanfa [2016] No. 31, earlier version, superseded): https://www.gov.cn/zhengce/content/2016-05/13/content_5073253.htm; Opinions on Deepening the Reform of the Eco-compensation System (General Office of the CPC Central Committee and General Office of the State Council, 12 September 2021): https://www.gov.cn/xinwen/2021-09/12/content_5636905.htm</t>
        </is>
      </c>
    </row>
    <row r="26">
      <c r="A26" s="439" t="inlineStr">
        <is>
          <t>CHNFRMEEZI01S000</t>
        </is>
      </c>
      <c r="B26" s="439" t="inlineStr">
        <is>
          <t>Instrument</t>
        </is>
      </c>
      <c r="C26" s="439" t="inlineStr">
        <is>
          <t>Framework regulation</t>
        </is>
      </c>
      <c r="D26" s="439" t="inlineStr">
        <is>
          <t>Eco-environmental zoning</t>
        </is>
      </c>
      <c r="E26" s="439" t="inlineStr">
        <is>
          <t>Cross-sectoral</t>
        </is>
      </c>
      <c r="F26" s="439" t="inlineStr">
        <is>
          <t>N/A</t>
        </is>
      </c>
      <c r="G26" s="439" t="inlineStr">
        <is>
          <t>三线一单生态环境分区管控制度</t>
        </is>
      </c>
      <c r="H26" s="439" t="inlineStr">
        <is>
          <t>Three Lines One Permit Eco-environmental Zoning System</t>
        </is>
      </c>
      <c r="I26" s="439" t="inlineStr">
        <is>
          <t>N/A</t>
        </is>
      </c>
      <c r="J26" s="439" t="inlineStr">
        <is>
          <t>The Three Lines One Permit Eco-environmental Zoning System is a comprehensive governance framework that implements the ecological protection red line, environmental quality baseline, resource utilisation ceiling, and eco-environmental access list (the 'Three Lines and One Permit') as binding constraints on territorial spatial environmental control units. The system was established by the Ministry of Ecology and Environment's Guiding Opinions on Implementing the 'Three Lines One Permit' Eco-environmental Zoning System (Trial) (Huanhuanping [2021] No. 108, 19 November 2021). It requires the delineation of eco-environmental control units nationwide (three categories: priority protection units, key control units, and general control units), systematically integrating the binding requirements of the Three Lines and One Permit into an environmental access list for each control unit. Provincial and municipal people's governments are the responsible entities for preparing and implementing the Three Lines One Permit eco-environmental zoning plan for their respective administrative areas. Priority protection units centre on the ecological protection red line; key control units centre on industrial agglomeration areas and densely populated areas; general control units cover all other areas. The system serves as the spatial foundation for environmental management instruments including environmental impact assessment, pollution discharge permitting, environmental monitoring, and enforcement supervision. The predecessor of the system was the Three Lines One Permit pilot programme initiated by the former Ministry of Environmental Protection in 2017 (piloted initially in Hebei, Jinan in Shandong, Lianyungang in Jiangsu, Ordos in Inner Mongolia, and other areas), with full national rollout commencing in 2021.</t>
        </is>
      </c>
      <c r="K26" s="439" t="inlineStr">
        <is>
          <t>Ecological protection; Pollution control</t>
        </is>
      </c>
      <c r="L26" s="439" t="inlineStr">
        <is>
          <t>Indirect</t>
        </is>
      </c>
      <c r="M26" s="439" t="inlineStr">
        <is>
          <t>Supply-side</t>
        </is>
      </c>
      <c r="N26" s="439" t="inlineStr">
        <is>
          <t>CHN</t>
        </is>
      </c>
      <c r="O26" s="439" t="inlineStr">
        <is>
          <t>national</t>
        </is>
      </c>
      <c r="P26" s="439" t="inlineStr">
        <is>
          <t>N/A</t>
        </is>
      </c>
      <c r="Q26" s="439" t="inlineStr">
        <is>
          <t>19/11/2021</t>
        </is>
      </c>
      <c r="R26" s="439" t="inlineStr">
        <is>
          <t>19/11/2021</t>
        </is>
      </c>
      <c r="S26" s="439" t="inlineStr">
        <is>
          <t>N/A</t>
        </is>
      </c>
      <c r="T26" s="439" t="inlineStr">
        <is>
          <t>N/A</t>
        </is>
      </c>
      <c r="U26" s="439" t="inlineStr">
        <is>
          <t>Pilot work was launched in 2017 by the former Ministry of Environmental Protection in Hebei, Jinan (Shandong), Lianyungang (Jiangsu), Ordos (Inner Mongolia) and other areas. On 19 November 2021, the Ministry of Ecology and Environment issued the Guiding Opinions on Implementing the 'Three Lines One Permit' Eco-environmental Zoning System (Trial) (Huanhuanping [2021] No. 108), marking the transition of the Three Lines One Permit system from pilot exploration to full national implementation. This is the first-time establishment of the system and is currently in trial version; the Ministry of Ecology and Environment is studying the development of a formal regulation or management measure.</t>
        </is>
      </c>
      <c r="V26" s="439">
        <f>IF(R26="","In force",IF(R26="N/A","In force",IF(TODAY()&lt;DATE(VALUE(RIGHT(R26,4)),VALUE(MID(R26,4,2)),VALUE(LEFT(R26,2))),"Scheduled",IF(S26="","In force",IF(S26="N/A","In force",IF(TODAY()&lt;DATE(VALUE(RIGHT(S26,4)),VALUE(MID(S26,4,2)),VALUE(LEFT(S26,2))),"In force","Ended"))))))</f>
        <v/>
      </c>
      <c r="W26" s="439" t="inlineStr">
        <is>
          <t>Ministry of Ecology and Environment; National Development and Reform Commission; Ministry of Natural Resources; provincial people's governments; municipal people's governments.</t>
        </is>
      </c>
      <c r="X26" s="439" t="inlineStr">
        <is>
          <t>Land</t>
        </is>
      </c>
      <c r="Y26" s="439" t="inlineStr">
        <is>
          <t>Existing</t>
        </is>
      </c>
      <c r="Z26" s="439" t="inlineStr">
        <is>
          <t>Covers the entire national land and maritime territorial space, divided into approximately 40,000+ eco-environmental control units. Control units are categorised into three types: priority protection units (centred on the ecological protection red line, including nature reserves, drinking water source protection areas, national parks, etc.), key control units (centred on industrial agglomeration areas and urban densely populated areas), and general control units (areas other than priority protection and key control). All development and construction activities involving spatial occupation and pollutant discharge shall comply with the access list requirements of the control unit in which they are located.</t>
        </is>
      </c>
      <c r="AA26" s="439" t="inlineStr">
        <is>
          <t>N/A</t>
        </is>
      </c>
      <c r="AB26" s="439" t="inlineStr">
        <is>
          <t>N/A</t>
        </is>
      </c>
      <c r="AC26" s="439" t="inlineStr">
        <is>
          <t>Local governments</t>
        </is>
      </c>
      <c r="AD26" s="439" t="inlineStr">
        <is>
          <t>Provincial people's governments are responsible for organising the preparation and publication of the Three Lines One Permit eco-environmental zoning plan for their respective provinces (autonomous regions and municipalities directly under the central government). Plans shall be reviewed by the Ministry of Ecology and Environment before publication and implementation by the provincial people's government. Municipal people's governments are responsible for preparing and organising the implementation of the Three Lines One Permit eco-environmental zoning plan for their respective cities. The Ministry of Ecology and Environment is responsible for national coordination, technical guidance, and supervision and evaluation of the Three Lines One Permit work. Development and reform, natural resources, water resources, forestry and grassland, and other departments participate in plan preparation and implementation according to their respective functions. Industrial park management committees and enterprises entering parks shall comply with the access list requirements of the control unit in which they are located.</t>
        </is>
      </c>
      <c r="AE26" s="439" t="inlineStr">
        <is>
          <t>Production; Investment</t>
        </is>
      </c>
      <c r="AF26" s="439" t="inlineStr">
        <is>
          <t>Covers all types of development and construction activities (including the siting, construction, operation, and expansion of industrial projects, infrastructure projects, and resource development projects) across the national territorial space. All types of construction projects shall, at the siting stage, verify their compliance with the eco-environmental control unit category and access list of the area in which they are located, checking whether they meet the requirements for spatial layout constraints, pollutant discharge control, environmental risk prevention and control, and resource utilisation efficiency. Only limited human activities that do not impair ecological functions are permitted within priority protection units; access for projects with high pollution, high emissions, and high water consumption shall be strictly controlled within key control units.</t>
        </is>
      </c>
      <c r="AG26" s="439" t="inlineStr">
        <is>
          <t>Approximately 40,000+ eco-environmental control units delineated nationwide.</t>
        </is>
      </c>
      <c r="AH26" s="439" t="inlineStr">
        <is>
          <t>Number of eco-environmental control units (units)</t>
        </is>
      </c>
      <c r="AI26" s="439" t="inlineStr">
        <is>
          <t>Approximately 40,000+ eco-environmental control units have been delineated nationwide, divided into three categories: priority protection units (accounting for over 50% of the total area), key control units (accounting for approximately 10%-15% of the total area), and general control units (accounting for approximately 35%-40% of the total area). A differentiated eco-environmental access list has been prepared for each unit. All 31 provinces (autonomous regions and municipalities directly under the central government) and the Xinjiang Production and Construction Corps have completed the publication of provincial-level Three Lines One Permit outputs.</t>
        </is>
      </c>
      <c r="AJ26" s="439" t="inlineStr">
        <is>
          <t>1) Provincial and municipal people's governments shall prepare and publish the Three Lines One Permit eco-environmental zoning plan for their respective administrative areas, delineating three categories of control units: priority protection, key control, and general control. 2) Each control unit shall be accompanied by a differentiated eco-environmental access list specifying spatial layout constraints, pollutant discharge control, environmental risk prevention and control, and resource utilisation efficiency requirements. 3) Construction projects shall, at the siting and EIA stage, conduct a compliance analysis against the access list of the control unit in which they are located; those that do not comply shall not pass EIA approval. 4) Industrial park planning shall be based on Three Lines One Permit outputs for spatial layout optimisation and industrial access management. 5) The Three Lines One Permit plan shall be aligned with territorial spatial planning and national economic and social development plans. 6) The Ministry of Ecology and Environment is responsible for the coordinated review of national plans.</t>
        </is>
      </c>
      <c r="AK26" s="439" t="inlineStr">
        <is>
          <t>N/A</t>
        </is>
      </c>
      <c r="AL26" s="439" t="inlineStr">
        <is>
          <t>N/A</t>
        </is>
      </c>
      <c r="AM26" s="439" t="inlineStr">
        <is>
          <t>Data sharing platform; tracking assessment; annual reporting; satellite remote sensing dynamic monitoring; comprehensive 5-year assessment.</t>
        </is>
      </c>
      <c r="AN26" s="439" t="inlineStr">
        <is>
          <t>The Ministry of Ecology and Environment has established a national Three Lines One Permit data sharing platform enabling centralised management and dynamic updating of outputs from all provinces (autonomous regions and municipalities directly under the central government). Provincial ecology and environment authorities conduct periodic tracking assessments of Three Lines One Permit implementation, establish an annual reporting system, and submit implementation progress reports to the Ministry of Ecology and Environment. Information technology tools including satellite remote sensing and unmanned aerial vehicle patrols are used for dynamic monitoring of development and construction activities within control units. A comprehensive assessment and adjustment of Three Lines One Permit outputs is conducted every five years; adjustments may be made in a timely manner where necessitated by major national or local strategies.</t>
        </is>
      </c>
      <c r="AO26" s="439" t="inlineStr">
        <is>
          <t>Revocation of approval decisions; administrative sanctions; refusal of EIA approval; administrative interview; rectification within a prescribed period.</t>
        </is>
      </c>
      <c r="AP26" s="439" t="inlineStr">
        <is>
          <t>Where a construction project is approved in violation of Three Lines One Permit control requirements, the higher-level ecology and environment authority shall order the revocation of the approval decision and impose administrative sanctions on directly responsible supervisors and other responsible personnel in accordance with the law. For construction projects that do not comply with the access list requirements of the control unit, the ecology and environment authority shall not approve their environmental impact assessment documents, and the project shall not commence construction. Where a locality fails to delineate control units or publish access lists as required, the higher-level government shall conduct an administrative interview and order rectification within a prescribed period. Entities and individuals that engage in fraud in the implementation of Three Lines One Permit controls shall be held accountable in accordance with the law.</t>
        </is>
      </c>
      <c r="AQ26" s="439" t="inlineStr">
        <is>
          <t>The state incorporates the implementation of the Three Lines One Permit system into pollution prevention and control battle assessments and green development evaluation systems. Regions with outstanding performance in the application of Three Lines One Permit outputs receive preferential support in the allocation of special eco-environmental protection funds. The Ministry of Ecology and Environment organises technical training and promotes model cases for Three Lines One Permit. Local governments are encouraged to open the Three Lines One Permit data platform for public inquiry, guiding social investment to concentrate in regions and industries that comply with control requirements. Linkage mechanisms are established between the Three Lines One Permit and EIA management, pollution discharge permitting, environmental enforcement, and eco-compensation.</t>
        </is>
      </c>
      <c r="AR26" s="439" t="inlineStr">
        <is>
          <t>The state incorporates the implementation of the Three Lines One Permit system into pollution prevention and control battle assessments and green development evaluation systems. Regions with outstanding performance in the application of Three Lines One Permit outputs receive preferential support in the allocation of special eco-environmental protection funds. The Ministry of Ecology and Environment organises technical training and promotes model cases for Three Lines One Permit. Local governments are encouraged to open the Three Lines One Permit data platform for public inquiry, guiding social investment to concentrate in regions and industries that comply with control requirements. Linkage mechanisms are established between the Three Lines One Permit and EIA management, pollution discharge permitting, environmental enforcement, and eco-compensation.</t>
        </is>
      </c>
      <c r="AS26" s="439" t="inlineStr">
        <is>
          <t>Through spatial constraints and access controls, the Three Lines One Permit system divides the national territorial space into approximately 40,000+ control units, of which priority protection units account for over 50% of the national land area and strictly restrict high-carbon industrial development activities. The system constrains the siting and construction of high-energy-consumption and high-emission projects at the spatial source, incorporating carbon emission reduction requirements into the eco-environmental access list. Approximately 20,000 key control units nationwide (industrial agglomeration areas and densely populated areas) are required to implement pollutant discharge and carbon emission control requirements. The carbon emission constraint effects of the system are realised indirectly through the implementation of specific subsequent control lists.</t>
        </is>
      </c>
      <c r="AT26" s="439" t="inlineStr">
        <is>
          <t>The system indirectly constrains the spatial distribution and incremental growth of national industrial CO2 emissions through spatial planning and access controls. No independent system-level quantitative assessment of carbon emission reductions is currently available. The carbon emission constraint effects of the system are realised through the specific implementation of control unit access lists (including the articulation of related instruments such as EIA approval and pollution discharge permit controls) (Sources: Department of Environmental Impact Assessment and Emission Management, Ministry of Ecology and Environment; National Three Lines One Permit Data Sharing Platform).</t>
        </is>
      </c>
      <c r="AU26" s="439" t="inlineStr">
        <is>
          <t>O84</t>
        </is>
      </c>
      <c r="AV26" s="439" t="inlineStr">
        <is>
          <t>CO2</t>
        </is>
      </c>
      <c r="AW26" s="439" t="inlineStr">
        <is>
          <t>Positive</t>
        </is>
      </c>
      <c r="AX26" s="439" t="inlineStr">
        <is>
          <t>Ecological protection; Biodiversity conservation; Pollution control; Resource conservation; Industrial development; Energy conservation; Adaptation</t>
        </is>
      </c>
      <c r="AY26" s="439" t="inlineStr">
        <is>
          <t>Guiding Opinions on Implementing the 'Three Lines One Permit' Eco-environmental Zoning System (Trial) (Huanhuanping [2021] No. 108)</t>
        </is>
      </c>
      <c r="AZ26" s="439" t="inlineStr">
        <is>
          <t>https://www.mee.gov.cn/xxgk2018/xxgk/xxgk03/202111/t20211125_961692.html</t>
        </is>
      </c>
      <c r="BA26" s="439" t="inlineStr">
        <is>
          <t>Opinions of the General Office of the CPC Central Committee and the General Office of the State Council on Delineating and Strictly Protecting the Ecological Protection Red Line (2017): https://www.gov.cn/gongbao/content/2017/content_5174504.htm; Technical Guidelines for the 'Three Lines One Permit' Eco-environmental Zoning System (Trial) (Huanbanhuanping [2018] No. 31): https://www.gov.cn/gongbao/content/2018/content_5269236.htm</t>
        </is>
      </c>
    </row>
    <row r="27">
      <c r="A27" s="439" t="inlineStr">
        <is>
          <t>CHNFRMECMI01S000</t>
        </is>
      </c>
      <c r="B27" s="439" t="inlineStr">
        <is>
          <t>Instrument</t>
        </is>
      </c>
      <c r="C27" s="439" t="inlineStr">
        <is>
          <t>Framework regulation</t>
        </is>
      </c>
      <c r="D27" s="439" t="inlineStr">
        <is>
          <t>Ecosystem protection mandate</t>
        </is>
      </c>
      <c r="E27" s="439" t="inlineStr">
        <is>
          <t>AFOLU</t>
        </is>
      </c>
      <c r="F27" s="439" t="inlineStr">
        <is>
          <t>Forestry</t>
        </is>
      </c>
      <c r="G27" s="439" t="inlineStr">
        <is>
          <t>天然林保护修复制度</t>
        </is>
      </c>
      <c r="H27" s="439" t="inlineStr">
        <is>
          <t>Natural Forest Protection and Restoration System</t>
        </is>
      </c>
      <c r="I27" s="439" t="inlineStr">
        <is>
          <t>N/A</t>
        </is>
      </c>
      <c r="J27" s="439" t="inlineStr">
        <is>
          <t>The Natural Forest Protection and Restoration System is a regulatory framework for the comprehensive protection and systematic restoration of natural forest resources nationwide. Established by the General Office of the CPC Central Committee and the General Office of the State Council through the Natural Forest Protection and Restoration System Plan (July 2019), it requires all natural forests nationwide to be placed under protection, mandates a complete ban on commercial logging of natural forests, and implements protection zone designation with graded management. Local governments at or above the county level must prepare natural forest protection and restoration plans and annual programmes, and implement protection and restoration tasks. A monitoring and assessment system for natural forest protection and restoration has been established, with outcomes incorporated into local government performance evaluation. Violations are subject to legal liability. China has approximately 200 million hectares of natural forests, accounting for 64% of total forest area. This system evolved from the Natural Forest Protection Programme (NFPP) launched in 1998 and was upgraded to an institutionalised, regularised protection and restoration system in 2019.</t>
        </is>
      </c>
      <c r="K27" s="439" t="inlineStr">
        <is>
          <t>Ecological protection; Biodiversity conservation; Climate change mitigation</t>
        </is>
      </c>
      <c r="L27" s="439" t="inlineStr">
        <is>
          <t>Indirect</t>
        </is>
      </c>
      <c r="M27" s="439" t="inlineStr">
        <is>
          <t>Supply-side</t>
        </is>
      </c>
      <c r="N27" s="439" t="inlineStr">
        <is>
          <t>CHN</t>
        </is>
      </c>
      <c r="O27" s="439" t="inlineStr">
        <is>
          <t>national</t>
        </is>
      </c>
      <c r="P27" s="439" t="inlineStr">
        <is>
          <t>N/A</t>
        </is>
      </c>
      <c r="Q27" s="439" t="inlineStr">
        <is>
          <t>23/07/2019</t>
        </is>
      </c>
      <c r="R27" s="439" t="inlineStr">
        <is>
          <t>23/07/2019</t>
        </is>
      </c>
      <c r="S27" s="439" t="inlineStr">
        <is>
          <t>N/A</t>
        </is>
      </c>
      <c r="T27" s="439" t="inlineStr">
        <is>
          <t>N/A</t>
        </is>
      </c>
      <c r="U27" s="439" t="inlineStr">
        <is>
          <t>N/A</t>
        </is>
      </c>
      <c r="V27" s="439">
        <f>IF(R27="","In force",IF(R27="N/A","In force",IF(TODAY()&lt;DATE(VALUE(RIGHT(R27,4)),VALUE(MID(R27,4,2)),VALUE(LEFT(R27,2))),"Scheduled",IF(S27="","In force",IF(S27="N/A","In force",IF(TODAY()&lt;DATE(VALUE(RIGHT(S27,4)),VALUE(MID(S27,4,2)),VALUE(LEFT(S27,2))),"In force","Ended"))))))</f>
        <v/>
      </c>
      <c r="W27" s="439" t="inlineStr">
        <is>
          <t>National Forestry and Grassland Administration; Ministry of Natural Resources; Ministry of Ecology and Environment</t>
        </is>
      </c>
      <c r="X27" s="439" t="inlineStr">
        <is>
          <t>Natural forests</t>
        </is>
      </c>
      <c r="Y27" s="439" t="inlineStr">
        <is>
          <t>Existing</t>
        </is>
      </c>
      <c r="Z27" s="439" t="inlineStr">
        <is>
          <t>All natural forests nationwide, including naturally-originated arbor forests, shrub forests and sparse forests. National natural forest area is approximately 200 million hectares, accounting for roughly 64% of total forest area. Natural forests are classified by protection level into key protection zones and general protection zones with graded management. Commercial logging of natural forests is completely banned.</t>
        </is>
      </c>
      <c r="AA27" s="439" t="inlineStr">
        <is>
          <t>N/A</t>
        </is>
      </c>
      <c r="AB27" s="439" t="inlineStr">
        <is>
          <t>N/A</t>
        </is>
      </c>
      <c r="AC27" s="439" t="inlineStr">
        <is>
          <t>Forestry management entities; local government forestry authorities</t>
        </is>
      </c>
      <c r="AD27" s="439" t="inlineStr">
        <is>
          <t>Forestry management entities, local government forestry authorities, and enterprises and public institutions undertaking natural forest protection and restoration tasks. In state-owned forest areas, forest industry enterprises and state-owned forest farms are responsible for management and protection; in collective forest areas, collective economic organisations and forest right holders are responsible. The central government provides natural forest protection and restoration subsidies, with local government co-financing.</t>
        </is>
      </c>
      <c r="AE27" s="439" t="inlineStr">
        <is>
          <t>Protection or restoration (ecosystem)</t>
        </is>
      </c>
      <c r="AF27" s="439" t="inlineStr">
        <is>
          <t>Complete ban on commercial logging of natural forests; implement graded protection and management of natural forests; implement restoration of degraded natural forests and closure of hillsides for afforestation; establish a natural forest management and protection system with dedicated or part-time forest rangers; conduct monitoring and assessment of natural forest protection and restoration outcomes. Social participation in natural forest protection and restoration is encouraged.</t>
        </is>
      </c>
      <c r="AG27" s="439" t="inlineStr">
        <is>
          <t>N/A</t>
        </is>
      </c>
      <c r="AH27" s="439" t="inlineStr">
        <is>
          <t>N/A</t>
        </is>
      </c>
      <c r="AI27" s="439" t="inlineStr">
        <is>
          <t>N/A</t>
        </is>
      </c>
      <c r="AJ27" s="439" t="inlineStr">
        <is>
          <t>1) Complete ban on commercial logging of natural forests, implementing the strictest protection system; 2) local governments at or above the county level must prepare and implement natural forest protection and restoration plans; 3) establish a natural forest protection and restoration registry system with annual reporting; 4) incorporate natural forest protection and restoration outcomes into local government performance evaluation and natural resource asset departure audit of leading officials; 5) violations resulting in damage to natural forests are subject to administrative or criminal liability.</t>
        </is>
      </c>
      <c r="AK27" s="439" t="inlineStr">
        <is>
          <t>N/A</t>
        </is>
      </c>
      <c r="AL27" s="439" t="inlineStr">
        <is>
          <t>N/A</t>
        </is>
      </c>
      <c r="AM27" s="439" t="inlineStr">
        <is>
          <t>Supervision and inspection; monitoring and assessment; annual reporting; performance evaluation</t>
        </is>
      </c>
      <c r="AN27" s="439" t="inlineStr">
        <is>
          <t>The National Forestry and Grassland Administration, together with relevant departments, conducts supervision, inspection, monitoring and assessment of natural forest protection and restoration work across regions, and periodically publishes national natural forest protection and restoration status reports. Satellite remote sensing, drone patrols and other information-based methods are used for dynamic monitoring. A reward system for reporting violations damaging natural forests has been established. Natural forest protection and restoration outcomes are incorporated into local government performance evaluation and natural resource asset departure audit of leading officials.</t>
        </is>
      </c>
      <c r="AO27" s="439" t="inlineStr">
        <is>
          <t>Administrative penalties; fines; criminal liability; performance evaluation accountability</t>
        </is>
      </c>
      <c r="AP27" s="439" t="inlineStr">
        <is>
          <t>For illegal logging of natural forests: order to cease the violation, restore vegetation within a prescribed period, and impose a fine of 3 to 10 times the value of the timber harvested. For unauthorised change of natural forest use: order restoration within a prescribed period and impose a fine of 10 to 30 yuan per square metre. Where circumstances are serious and constitute a suspected crime, the case shall be transferred to judicial authorities for criminal liability. Local governments with inadequate protection and restoration performance shall be subject to interview, public notice and deduction of performance evaluation scores.</t>
        </is>
      </c>
      <c r="AQ27" s="439" t="inlineStr">
        <is>
          <t>The central government provides natural forest protection and restoration subsidy funds for management and protection subsidies and restoration inputs. The natural forest ecological benefit compensation system is improved, with compensation standards raised. Priority is given to arranging persons lifted out of poverty in natural forest protection areas to serve as ecological forest rangers. Entities with outstanding performance in natural forest protection and restoration are commended and rewarded.</t>
        </is>
      </c>
      <c r="AR27" s="439" t="inlineStr">
        <is>
          <t>The central government provides natural forest protection and restoration subsidy funds for management and protection subsidies and restoration inputs. The natural forest ecological benefit compensation system is improved, with compensation standards raised. Priority is given to arranging persons lifted out of poverty in natural forest protection areas to serve as ecological forest rangers. Entities with outstanding performance in natural forest protection and restoration are commended and rewarded.</t>
        </is>
      </c>
      <c r="AS27" s="439" t="inlineStr">
        <is>
          <t>Covers approximately 200 million hectares of natural forests nationwide (about 64% of total forest area). China forest and grassland vegetation carbon stock is approximately 10.723 billion tonnes, with annual carbon sink exceeding 1.2 billion tonnes CO2 (Source: National Forestry and Grassland Administration, 2024; natural forests are the primary contributing component)</t>
        </is>
      </c>
      <c r="AT27" s="439" t="inlineStr">
        <is>
          <t>China forest and grassland annual carbon sink (exceeding 1.2 billion tonnes CO2) accounts for over 8% of China total 2021 GHG emissions excluding LULUCF (approximately 14.314 billion tonnes CO2e) (Source: NFGA 2024 for sink data; China First Biennial Transparency Report, 2025, citing 2021 inventory data)</t>
        </is>
      </c>
      <c r="AU27" s="439" t="inlineStr">
        <is>
          <t>A02</t>
        </is>
      </c>
      <c r="AV27" s="439" t="inlineStr">
        <is>
          <t>CO2</t>
        </is>
      </c>
      <c r="AW27" s="439" t="inlineStr">
        <is>
          <t>Positive</t>
        </is>
      </c>
      <c r="AX27" s="439" t="inlineStr">
        <is>
          <t>Ecological protection; Biodiversity conservation; Adaptation</t>
        </is>
      </c>
      <c r="AY27" s="439" t="inlineStr">
        <is>
          <t>General Office of the CPC Central Committee and General Office of the State Council, Natural Forest Protection and Restoration System Plan</t>
        </is>
      </c>
      <c r="AZ27" s="439" t="inlineStr">
        <is>
          <t>https://www.gov.cn/zhengce/2019-07/23/content_5413850.htm</t>
        </is>
      </c>
      <c r="BA27" s="439" t="inlineStr">
        <is>
          <t>Forestry Law of the People's Republic of China: http://www.npc.gov.cn/npc/c2/c30834/201912/t20191228_304013.html</t>
        </is>
      </c>
    </row>
    <row r="28">
      <c r="A28" s="439" t="inlineStr">
        <is>
          <t>CHNFRMECMI02S000</t>
        </is>
      </c>
      <c r="B28" s="439" t="inlineStr">
        <is>
          <t>Instrument</t>
        </is>
      </c>
      <c r="C28" s="439" t="inlineStr">
        <is>
          <t>Framework regulation</t>
        </is>
      </c>
      <c r="D28" s="439" t="inlineStr">
        <is>
          <t>Ecosystem protection mandate</t>
        </is>
      </c>
      <c r="E28" s="439" t="inlineStr">
        <is>
          <t>AFOLU</t>
        </is>
      </c>
      <c r="F28" s="439" t="inlineStr">
        <is>
          <t>Grassland</t>
        </is>
      </c>
      <c r="G28" s="439" t="inlineStr">
        <is>
          <t>草原保护修复制度</t>
        </is>
      </c>
      <c r="H28" s="439" t="inlineStr">
        <is>
          <t>Grassland Protection and Restoration System</t>
        </is>
      </c>
      <c r="I28" s="439" t="inlineStr">
        <is>
          <t>N/A</t>
        </is>
      </c>
      <c r="J28" s="439" t="inlineStr">
        <is>
          <t>The Grassland Protection and Restoration System is a regulatory framework for the protection, management and restoration of grassland resources nationwide. Established by the General Office of the State Council in the Several Opinions on Strengthening Grassland Protection and Restoration (SC General Office Doc. [2021] No. 7, 12 March 2021), it requires implementation of a basic grassland protection system with designation and strict protection of basic grasslands; establishment of a grazing prohibition, rest and rotation system with grassland-livestock balance requirements that cap stocking rates at grassland carrying capacity; and enclosure, grazing prohibition and artificial restoration of degraded grasslands. Local governments at or above the county level are responsible for preparing and implementing grassland protection and restoration plans. China has approximately 264.5 million hectares of grasslands, accounting for about 27.5% of national territory. This system evolved from the 2002 State Council Opinions on Strengthening Grassland Protection and Construction (SC Doc. [2002] No. 19).</t>
        </is>
      </c>
      <c r="K28" s="439" t="inlineStr">
        <is>
          <t>Ecological protection; Climate change mitigation</t>
        </is>
      </c>
      <c r="L28" s="439" t="inlineStr">
        <is>
          <t>Indirect</t>
        </is>
      </c>
      <c r="M28" s="439" t="inlineStr">
        <is>
          <t>Supply-side</t>
        </is>
      </c>
      <c r="N28" s="439" t="inlineStr">
        <is>
          <t>CHN</t>
        </is>
      </c>
      <c r="O28" s="439" t="inlineStr">
        <is>
          <t>national</t>
        </is>
      </c>
      <c r="P28" s="439" t="inlineStr">
        <is>
          <t>N/A</t>
        </is>
      </c>
      <c r="Q28" s="439" t="inlineStr">
        <is>
          <t>12/03/2021</t>
        </is>
      </c>
      <c r="R28" s="439" t="inlineStr">
        <is>
          <t>12/03/2021</t>
        </is>
      </c>
      <c r="S28" s="439" t="inlineStr">
        <is>
          <t>N/A</t>
        </is>
      </c>
      <c r="T28" s="439" t="inlineStr">
        <is>
          <t>N/A</t>
        </is>
      </c>
      <c r="U28" s="439" t="inlineStr">
        <is>
          <t>N/A</t>
        </is>
      </c>
      <c r="V28" s="439">
        <f>IF(R28="","In force",IF(R28="N/A","In force",IF(TODAY()&lt;DATE(VALUE(RIGHT(R28,4)),VALUE(MID(R28,4,2)),VALUE(LEFT(R28,2))),"Scheduled",IF(S28="","In force",IF(S28="N/A","In force",IF(TODAY()&lt;DATE(VALUE(RIGHT(S28,4)),VALUE(MID(S28,4,2)),VALUE(LEFT(S28,2))),"In force","Ended"))))))</f>
        <v/>
      </c>
      <c r="W28" s="439" t="inlineStr">
        <is>
          <t>National Forestry and Grassland Administration; Ministry of Agriculture and Rural Affairs; Ministry of Natural Resources</t>
        </is>
      </c>
      <c r="X28" s="439" t="inlineStr">
        <is>
          <t>Grasslands</t>
        </is>
      </c>
      <c r="Y28" s="439" t="inlineStr">
        <is>
          <t>Existing</t>
        </is>
      </c>
      <c r="Z28" s="439" t="inlineStr">
        <is>
          <t>All natural grasslands and artificial grasslands nationwide. National grassland area is approximately 264.5 million hectares (Third National Land Survey data), with natural grasslands constituting the vast majority. Grasslands are classified by principal function into basic grasslands, general grasslands and degraded grasslands, with differentiated management. Basic grasslands are subject to the strictest protection system.</t>
        </is>
      </c>
      <c r="AA28" s="439" t="inlineStr">
        <is>
          <t>N/A</t>
        </is>
      </c>
      <c r="AB28" s="439" t="inlineStr">
        <is>
          <t>N/A</t>
        </is>
      </c>
      <c r="AC28" s="439" t="inlineStr">
        <is>
          <t>Grassland contract operators; grassland users</t>
        </is>
      </c>
      <c r="AD28" s="439" t="inlineStr">
        <is>
          <t>Grassland contract operators and grassland users, including herders, livestock enterprises and cooperatives. Local people's governments at or above the county level, through their grassland administrative departments, are responsible for grassland protection and restoration management within their administrative areas. Grassland contract operators must fulfil grassland protection obligations and comply with grazing prohibition, rest and grassland-livestock balance requirements.</t>
        </is>
      </c>
      <c r="AE28" s="439" t="inlineStr">
        <is>
          <t>Protection or restoration (ecosystem)</t>
        </is>
      </c>
      <c r="AF28" s="439" t="inlineStr">
        <is>
          <t>Implement basic grassland protection system with strict restrictions on conversion of basic grassland use; implement grazing prohibition, rest, rotation and grassland-livestock balance systems, with grazing arranged according to approved carrying capacity; implement enclosure and grazing prohibition for severely degraded grasslands, and carry out artificial grass planting and replanting for improvement; implement grassland pest, rodent and toxic weed control; establish a grassland monitoring and assessment system.</t>
        </is>
      </c>
      <c r="AG28" s="439" t="inlineStr">
        <is>
          <t>N/A</t>
        </is>
      </c>
      <c r="AH28" s="439" t="inlineStr">
        <is>
          <t>N/A</t>
        </is>
      </c>
      <c r="AI28" s="439" t="inlineStr">
        <is>
          <t>N/A</t>
        </is>
      </c>
      <c r="AJ28" s="439" t="inlineStr">
        <is>
          <t>1) Implement the basic grassland protection system, designate basic grasslands and incorporate them into territorial spatial planning; 2) establish the grassland-livestock balance system: county-level governments must determine grassland carrying capacity, and grassland contract operators must not exceed the approved carrying capacity; 3) implement grazing prohibition on severely degraded grasslands, with prohibition periods generally no less than 5 years; 4) local governments at or above the county level must prepare and implement grassland protection and restoration plans; 5) strictly control grassland use conversion, with conversion to other land uses prohibited without approval.</t>
        </is>
      </c>
      <c r="AK28" s="439" t="inlineStr">
        <is>
          <t>N/A</t>
        </is>
      </c>
      <c r="AL28" s="439" t="inlineStr">
        <is>
          <t>N/A</t>
        </is>
      </c>
      <c r="AM28" s="439" t="inlineStr">
        <is>
          <t>Supervision and inspection; monitoring and assessment; grassland-livestock balance verification</t>
        </is>
      </c>
      <c r="AN28" s="439" t="inlineStr">
        <is>
          <t>County-level people's governments, through their grassland administrative departments, are responsible for supervision and inspection of grassland protection and restoration, and regularly conduct monitoring and assessment of grassland vegetation growth conditions, grass yield and carrying capacity. Remote sensing monitoring and ground survey methods are used in combination to dynamically track grassland area, vegetation cover and degradation trends. Annual verification of grassland-livestock balance implementation is conducted, with orders for rectification within prescribed periods where overloading is found.</t>
        </is>
      </c>
      <c r="AO28" s="439" t="inlineStr">
        <is>
          <t>Administrative penalties; fines; orders for rectification; deduction of grassland ecological protection subsidy and reward funds</t>
        </is>
      </c>
      <c r="AP28" s="439" t="inlineStr">
        <is>
          <t>For grazing in violation of grazing prohibition or rest requirements: order to cease the violation and impose a fine of 30 to 50 yuan per sheep unit. For overloading beyond carrying capacity: order to reduce stock or increase forage supply within a prescribed period, and if grassland-livestock balance is not achieved within the prescribed period, impose a fine of 10 to 30 yuan per sheep unit for the excess livestock. For illegal reclamation of grassland: order restoration of vegetation within a prescribed period and impose a fine of 3 to 9 times the average annual output value of the grassland for the three years prior to damage; where a crime is suspected, transfer to judicial authorities for criminal liability. For regions with inadequate grassland protection, grassland ecological protection subsidy and reward funds shall be deducted.</t>
        </is>
      </c>
      <c r="AQ28" s="439" t="inlineStr">
        <is>
          <t>The central government provides grassland ecological protection subsidy and reward funds, granting subsidies and rewards to herders implementing grazing prohibition and grassland-livestock balance. Dedicated funds for artificial restoration of degraded grasslands are provided to support the treatment of severely degraded grasslands. Priority is given to arranging farmers and herders in grassland protection areas to serve as grassland management and protection personnel. Entities and individuals with outstanding performance in grassland protection and restoration are commended and rewarded.</t>
        </is>
      </c>
      <c r="AR28" s="439" t="inlineStr">
        <is>
          <t>The central government provides grassland ecological protection subsidy and reward funds, granting subsidies and rewards to herders implementing grazing prohibition and grassland-livestock balance. Dedicated funds for artificial restoration of degraded grasslands are provided to support the treatment of severely degraded grasslands. Priority is given to arranging farmers and herders in grassland protection areas to serve as grassland management and protection personnel. Entities and individuals with outstanding performance in grassland protection and restoration are commended and rewarded.</t>
        </is>
      </c>
      <c r="AS28" s="439" t="inlineStr">
        <is>
          <t>Covers approximately 264.5 million hectares of grasslands nationwide (about 27.5% of national territory; Third National Land Survey). China forest and grassland annual carbon sink exceeds 1.2 billion tonnes CO2 combined, with grassland vegetation and soils being important carbon pool components (Source: National Forestry and Grassland Administration, 2024)</t>
        </is>
      </c>
      <c r="AT28" s="439" t="inlineStr">
        <is>
          <t>China forest and grassland annual carbon sink (exceeding 1.2 billion tonnes CO2) accounts for over 8% of China total 2021 GHG emissions excluding LULUCF (approximately 14.314 billion tonnes CO2e) (Source: NFGA 2024 for sink data; China First Biennial Transparency Report, 2025, citing 2021 inventory data)</t>
        </is>
      </c>
      <c r="AU28" s="439" t="inlineStr">
        <is>
          <t>A01</t>
        </is>
      </c>
      <c r="AV28" s="439" t="inlineStr">
        <is>
          <t>CO2</t>
        </is>
      </c>
      <c r="AW28" s="439" t="inlineStr">
        <is>
          <t>Positive</t>
        </is>
      </c>
      <c r="AX28" s="439" t="inlineStr">
        <is>
          <t>Ecological protection; Biodiversity conservation; Adaptation</t>
        </is>
      </c>
      <c r="AY28" s="439" t="inlineStr">
        <is>
          <t>General Office of the State Council, Several Opinions on Strengthening Grassland Protection and Restoration (SC General Office Doc. [2021] No. 7)</t>
        </is>
      </c>
      <c r="AZ28" s="439" t="inlineStr">
        <is>
          <t>https://www.gov.cn/zhengce/content/2021-03/30/content_5596791.htm</t>
        </is>
      </c>
      <c r="BA28" s="439" t="inlineStr">
        <is>
          <t>Grassland Law of the People's Republic of China: http://www.npc.gov.cn/npc/c1772/c21116/c21297/c21305/201905/t20190521_180532.html; 2002 State Council Several Opinions on Strengthening Grassland Protection and Construction (SC Doc. [2002] No. 19, superseded): https://www.gov.cn/gongbao/content/2002/content_61781.htm</t>
        </is>
      </c>
    </row>
    <row r="29">
      <c r="A29" s="439" t="inlineStr">
        <is>
          <t>CHNFRMECMI03S000</t>
        </is>
      </c>
      <c r="B29" s="439" t="inlineStr">
        <is>
          <t>Instrument</t>
        </is>
      </c>
      <c r="C29" s="439" t="inlineStr">
        <is>
          <t>Framework regulation</t>
        </is>
      </c>
      <c r="D29" s="439" t="inlineStr">
        <is>
          <t>Ecosystem protection mandate</t>
        </is>
      </c>
      <c r="E29" s="439" t="inlineStr">
        <is>
          <t>AFOLU</t>
        </is>
      </c>
      <c r="F29" s="439" t="inlineStr">
        <is>
          <t>Wetland</t>
        </is>
      </c>
      <c r="G29" s="439" t="inlineStr">
        <is>
          <t>湿地保护修复制度</t>
        </is>
      </c>
      <c r="H29" s="439" t="inlineStr">
        <is>
          <t>Wetland Protection and Restoration System</t>
        </is>
      </c>
      <c r="I29" s="439" t="inlineStr">
        <is>
          <t>N/A</t>
        </is>
      </c>
      <c r="J29" s="439" t="inlineStr">
        <is>
          <t>The Wetland Protection and Restoration System is a regulatory framework for the comprehensive protection and restoration of wetland resources nationwide. Established by the General Office of the State Council in the Notice on the Wetland Protection and Restoration System Plan (SC General Office Doc. [2016] No. 89, 28 November 2016), it requires total wetland area control with national wetland area maintained at no less than 800 million mu; a graded wetland protection and management system with important wetlands incorporated into the Ecological Conservation Redline; and a wetland use control and occupation approval system. On 24 December 2021, the Wetland Protection Law of the People's Republic of China was adopted by the 32nd Session of the Standing Committee of the 13th National People's Congress (effective 1 June 2022), elevating the wetland protection and restoration system from an administrative plan to a legal framework. National wetland area is approximately 56.35 million hectares (including inland wetlands and coastal wetlands).</t>
        </is>
      </c>
      <c r="K29" s="439" t="inlineStr">
        <is>
          <t>Ecological protection; Biodiversity conservation; Climate change mitigation</t>
        </is>
      </c>
      <c r="L29" s="439" t="inlineStr">
        <is>
          <t>Indirect</t>
        </is>
      </c>
      <c r="M29" s="439" t="inlineStr">
        <is>
          <t>Supply-side</t>
        </is>
      </c>
      <c r="N29" s="439" t="inlineStr">
        <is>
          <t>CHN</t>
        </is>
      </c>
      <c r="O29" s="439" t="inlineStr">
        <is>
          <t>national</t>
        </is>
      </c>
      <c r="P29" s="439" t="inlineStr">
        <is>
          <t>N/A</t>
        </is>
      </c>
      <c r="Q29" s="439" t="inlineStr">
        <is>
          <t>28/11/2016</t>
        </is>
      </c>
      <c r="R29" s="439" t="inlineStr">
        <is>
          <t>28/11/2016</t>
        </is>
      </c>
      <c r="S29" s="439" t="inlineStr">
        <is>
          <t>N/A</t>
        </is>
      </c>
      <c r="T29" s="439" t="inlineStr">
        <is>
          <t>24/12/2021</t>
        </is>
      </c>
      <c r="U29" s="439" t="inlineStr">
        <is>
          <t>On 24 December 2021, the Wetland Protection Law of the People's Republic of China (Presidential Order No. 102) was adopted by the 32nd Session of the Standing Committee of the 13th National People's Congress, effective from 1 June 2022. The Law elevated the administrative institutional framework established by the 2016 Wetland Protection and Restoration System Plan to a legal framework, defined the definition and scope of wetlands at the national legal level for the first time, established a graded wetland management and inventory system, set wetland occupation approval and no-net-loss requirements, and strengthened the severity of legal penalties.</t>
        </is>
      </c>
      <c r="V29" s="439">
        <f>IF(R29="","In force",IF(R29="N/A","In force",IF(TODAY()&lt;DATE(VALUE(RIGHT(R29,4)),VALUE(MID(R29,4,2)),VALUE(LEFT(R29,2))),"Scheduled",IF(S29="","In force",IF(S29="N/A","In force",IF(TODAY()&lt;DATE(VALUE(RIGHT(S29,4)),VALUE(MID(S29,4,2)),VALUE(LEFT(S29,2))),"In force","Ended"))))))</f>
        <v/>
      </c>
      <c r="W29" s="439" t="inlineStr">
        <is>
          <t>National Forestry and Grassland Administration; Ministry of Natural Resources; Ministry of Ecology and Environment</t>
        </is>
      </c>
      <c r="X29" s="439" t="inlineStr">
        <is>
          <t>Wetlands</t>
        </is>
      </c>
      <c r="Y29" s="439" t="inlineStr">
        <is>
          <t>Existing</t>
        </is>
      </c>
      <c r="Z29" s="439" t="inlineStr">
        <is>
          <t>All wetland resources nationwide, including inland wetlands (riverine wetlands, lacustrine wetlands, marsh wetlands, constructed wetlands) and coastal wetlands. National wetland area totals approximately 56.35 million hectares, of which natural wetlands account for approximately 46.67 million hectares. Wetlands are managed under a graded protection and management system: important wetlands are incorporated into the Ecological Conservation Redline and general wetlands are included in local protection inventories. Occupation or change of wetland use without approval is prohibited.</t>
        </is>
      </c>
      <c r="AA29" s="439" t="inlineStr">
        <is>
          <t>N/A</t>
        </is>
      </c>
      <c r="AB29" s="439" t="inlineStr">
        <is>
          <t>N/A</t>
        </is>
      </c>
      <c r="AC29" s="439" t="inlineStr">
        <is>
          <t>Local government wetland protection authorities; wetland occupiers</t>
        </is>
      </c>
      <c r="AD29" s="439" t="inlineStr">
        <is>
          <t>Local government wetland protection authorities and entities occupying wetlands. Local people's governments at or above the county level are responsible for wetland protection and restoration within their administrative areas, and for preparing and implementing wetland protection plans. Entities occupying wetlands must lawfully complete occupation approval procedures and implement wetland compensation (no net loss) or ecological compensation. Social participation in wetland protection and restoration is encouraged.</t>
        </is>
      </c>
      <c r="AE29" s="439" t="inlineStr">
        <is>
          <t>Protection or restoration (ecosystem)</t>
        </is>
      </c>
      <c r="AF29" s="439" t="inlineStr">
        <is>
          <t>Implement total wetland area control, with national wetland area maintained at no less than 800 million mu; establish a graded wetland protection and management system with publication of national and local important wetland inventories; implement wetland use control with strict restrictions on wetland occupation and change of use; implement ecological restoration and water replenishment works for degraded wetlands; establish a wetland monitoring, assessment and information disclosure system.</t>
        </is>
      </c>
      <c r="AG29" s="439" t="inlineStr">
        <is>
          <t>N/A</t>
        </is>
      </c>
      <c r="AH29" s="439" t="inlineStr">
        <is>
          <t>N/A</t>
        </is>
      </c>
      <c r="AI29" s="439" t="inlineStr">
        <is>
          <t>N/A</t>
        </is>
      </c>
      <c r="AJ29" s="439" t="inlineStr">
        <is>
          <t>1) Implement total wetland area control: national wetland area shall be no less than 800 million mu (approximately 53.33 million hectares), with provincial wetland area control targets determined and assigned by the State Council; 2) establish a graded wetland management system, with important wetlands published in inventories by the State Council or provincial governments and incorporated into the Ecological Conservation Redline; 3) strictly control wetland use: approved wetland occupation is subject to 'compensate before occupy, no net loss' requirements or payment of wetland ecological compensation fees; 4) local governments must prepare wetland protection plans and incorporate them into territorial spatial planning; 5) unauthorised reclamation, filling or change of wetland use is prohibited.</t>
        </is>
      </c>
      <c r="AK29" s="439" t="inlineStr">
        <is>
          <t>N/A</t>
        </is>
      </c>
      <c r="AL29" s="439" t="inlineStr">
        <is>
          <t>N/A</t>
        </is>
      </c>
      <c r="AM29" s="439" t="inlineStr">
        <is>
          <t>Supervision and inspection; remote sensing monitoring; annual reporting</t>
        </is>
      </c>
      <c r="AN29" s="439" t="inlineStr">
        <is>
          <t>The National Forestry and Grassland Administration, together with relevant departments, conducts supervision and inspection of wetland protection and restoration nationwide, and has established a national wetland monitoring network and information management platform. Satellite remote sensing, drones and other technical means are used for dynamic monitoring of wetland area changes. Local governments must periodically report on wetland protection and restoration. A reporting system for wetland-damaging behaviour has been established. National wetland protection status reports are periodically published.</t>
        </is>
      </c>
      <c r="AO29" s="439" t="inlineStr">
        <is>
          <t>Administrative penalties; fines; criminal liability; ecological damage compensation; interview</t>
        </is>
      </c>
      <c r="AP29" s="439" t="inlineStr">
        <is>
          <t>For unauthorised reclamation or filling of wetlands: order restoration within a prescribed period and impose a fine of 1 to 5 times the cost of wetland restoration. For unauthorised wetland occupation without approval: order restoration within a prescribed period and impose a fine of 100 to 500 yuan per square metre. For acts causing serious damage to wetlands: pursue ecological damage compensation liability in accordance with law. Where a crime is suspected, transfer to judicial authorities for criminal liability. Local governments with inadequate wetland protection shall be interviewed by higher-level governments and ordered to rectify within a prescribed period.</t>
        </is>
      </c>
      <c r="AQ29" s="439" t="inlineStr">
        <is>
          <t>The central government provides wetland protection subsidy funds for important wetland protection, restoration and ecological water replenishment. A wetland ecological protection compensation system is established to provide reasonable compensation to entities and individuals whose interests are affected by wetland protection. Priority is given to arranging residents in wetland protection areas to participate in wetland management and protection work. Social capital participation in wetland protection and restoration is encouraged.</t>
        </is>
      </c>
      <c r="AR29" s="439" t="inlineStr">
        <is>
          <t>The central government provides wetland protection subsidy funds for important wetland protection, restoration and ecological water replenishment. A wetland ecological protection compensation system is established to provide reasonable compensation to entities and individuals whose interests are affected by wetland protection. Priority is given to arranging residents in wetland protection areas to participate in wetland management and protection work. Social capital participation in wetland protection and restoration is encouraged.</t>
        </is>
      </c>
      <c r="AS29" s="439" t="inlineStr">
        <is>
          <t>Covers approximately 56.35 million hectares of wetlands nationwide (including inland wetlands and coastal wetlands). Based on academic research estimates, China wetland carbon stock is approximately 16.87 billion tonnes of carbon (approximately 61.88 billion tonnes CO2e), with annual net carbon sequestration of approximately 120 million tonnes of carbon (approximately 440 million tonnes CO2/year) (Source: Xiao et al., 2019, Global Change Biology; academic estimate based on IPCC wetland carbon accounting methodology)</t>
        </is>
      </c>
      <c r="AT29" s="439" t="inlineStr">
        <is>
          <t>Based on academic estimates, China wetland annual carbon sink of approximately 440 million tonnes CO2/year accounts for about 3% of China total 2021 GHG emissions excluding LULUCF (approximately 14.314 billion tonnes CO2e) (Source: Xiao et al., 2019 for sink data; China First Biennial Transparency Report, 2025, citing 2021 inventory data)</t>
        </is>
      </c>
      <c r="AU29" s="439" t="inlineStr">
        <is>
          <t>N/A</t>
        </is>
      </c>
      <c r="AV29" s="439" t="inlineStr">
        <is>
          <t>CO2; CH4</t>
        </is>
      </c>
      <c r="AW29" s="439" t="inlineStr">
        <is>
          <t>Positive</t>
        </is>
      </c>
      <c r="AX29" s="439" t="inlineStr">
        <is>
          <t>Ecological protection; Biodiversity conservation; Adaptation</t>
        </is>
      </c>
      <c r="AY29" s="439" t="inlineStr">
        <is>
          <t>General Office of the State Council, Notice on Printing and Issuing the Wetland Protection and Restoration System Plan (SC General Office Doc. [2016] No. 89)</t>
        </is>
      </c>
      <c r="AZ29" s="439" t="inlineStr">
        <is>
          <t>https://www.gov.cn/zhengce/content/2016-12/12/content_5146928.htm</t>
        </is>
      </c>
      <c r="BA29" s="439" t="inlineStr">
        <is>
          <t>Wetland Protection Law of the People's Republic of China: http://www.npc.gov.cn/npc/c2/c30834/202112/t20211224_315589.html</t>
        </is>
      </c>
    </row>
    <row r="30">
      <c r="A30" s="439" t="inlineStr">
        <is>
          <t>CHNFRMTRSI01S000</t>
        </is>
      </c>
      <c r="B30" s="439" t="inlineStr">
        <is>
          <t>Instrument</t>
        </is>
      </c>
      <c r="C30" s="439" t="inlineStr">
        <is>
          <t>Framework regulation</t>
        </is>
      </c>
      <c r="D30" s="439" t="inlineStr">
        <is>
          <t>Target responsibility system</t>
        </is>
      </c>
      <c r="E30" s="439" t="inlineStr">
        <is>
          <t>Cross-sectoral</t>
        </is>
      </c>
      <c r="F30" s="439" t="inlineStr">
        <is>
          <t>N/A</t>
        </is>
      </c>
      <c r="G30" s="439" t="inlineStr">
        <is>
          <t>能源消费强度和总量双控制度</t>
        </is>
      </c>
      <c r="H30" s="439" t="inlineStr">
        <is>
          <t>Energy Consumption Intensity and Total Control System</t>
        </is>
      </c>
      <c r="I30" s="439" t="inlineStr">
        <is>
          <t>N/A</t>
        </is>
      </c>
      <c r="J30" s="439" t="inlineStr">
        <is>
          <t>The energy consumption intensity and total control system is a binding target governance framework established under China's 13th Five-Year Plan (2016–2020). It sets energy intensity reduction and total energy consumption control targets for provincial-level administrative regions, decomposes national targets downward to provincial governments and key energy-consuming entities, and subjects target performance to annual monitoring, assessment and accountability. The system reduces greenhouse gas emissions by constraining fossil energy consumption and improving energy efficiency.</t>
        </is>
      </c>
      <c r="K30" s="439" t="inlineStr">
        <is>
          <t>Energy efficiency; Energy conservation; Energy security</t>
        </is>
      </c>
      <c r="L30" s="439" t="inlineStr">
        <is>
          <t>Direct</t>
        </is>
      </c>
      <c r="M30" s="439" t="inlineStr">
        <is>
          <t>demand-side</t>
        </is>
      </c>
      <c r="N30" s="439" t="inlineStr">
        <is>
          <t>CHN</t>
        </is>
      </c>
      <c r="O30" s="439" t="inlineStr">
        <is>
          <t>national</t>
        </is>
      </c>
      <c r="P30" s="439" t="inlineStr">
        <is>
          <t>N/A</t>
        </is>
      </c>
      <c r="Q30" s="439" t="inlineStr">
        <is>
          <t>20/12/2016</t>
        </is>
      </c>
      <c r="R30" s="439" t="inlineStr">
        <is>
          <t>20/12/2016</t>
        </is>
      </c>
      <c r="S30" s="439" t="inlineStr">
        <is>
          <t>N/A</t>
        </is>
      </c>
      <c r="T30" s="439" t="inlineStr">
        <is>
          <t>11/09/2021</t>
        </is>
      </c>
      <c r="U30" s="439" t="inlineStr">
        <is>
          <t>On 11 September 2021, the National Development and Reform Commission issued the Plan for Improving the Energy Consumption Intensity and Total Control System (FG HZ [2021] No. 1310), further refining target-setting, decomposition and implementation, monitoring and early warning, and assessment and evaluation mechanisms, and introducing flexibility provisions such as excluding renewable energy consumption from total energy consumption assessment.</t>
        </is>
      </c>
      <c r="V30" s="439">
        <f>IF(R30="","In force",IF(R30="N/A","In force",IF(TODAY()&lt;DATE(VALUE(RIGHT(R30,4)),VALUE(MID(R30,4,2)),VALUE(LEFT(R30,2))),"Scheduled",IF(S30="","In force",IF(S30="N/A","In force",IF(TODAY()&lt;DATE(VALUE(RIGHT(S30,4)),VALUE(MID(S30,4,2)),VALUE(LEFT(S30,2))),"In force","Ended"))))))</f>
        <v/>
      </c>
      <c r="W30" s="439" t="inlineStr">
        <is>
          <t>National Development and Reform Commission; State Council; provincial people's governments</t>
        </is>
      </c>
      <c r="X30" s="439" t="inlineStr">
        <is>
          <t>N/A</t>
        </is>
      </c>
      <c r="Y30" s="439" t="inlineStr">
        <is>
          <t>N/A</t>
        </is>
      </c>
      <c r="Z30" s="439" t="inlineStr">
        <is>
          <t>N/A</t>
        </is>
      </c>
      <c r="AA30" s="439" t="inlineStr">
        <is>
          <t>N/A</t>
        </is>
      </c>
      <c r="AB30" s="439" t="inlineStr">
        <is>
          <t>N/A</t>
        </is>
      </c>
      <c r="AC30" s="439" t="inlineStr">
        <is>
          <t>Firms; Governments</t>
        </is>
      </c>
      <c r="AD30" s="439" t="inlineStr">
        <is>
          <t>Provincial, autonomous region and directly-administered municipal people's governments bear overall responsibility for energy consumption volume and intensity control within their administrative areas; key energy-consuming entities whose annual comprehensive energy consumption reaches the prescribed threshold must fulfil energy conservation target responsibilities.</t>
        </is>
      </c>
      <c r="AE30" s="439" t="inlineStr">
        <is>
          <t>Consumption (use, ownership or capital formation)</t>
        </is>
      </c>
      <c r="AF30" s="439" t="inlineStr">
        <is>
          <t>Consumption of fossil and non-fossil energy. Provincial governments must keep total energy consumption and intensity within the targets assigned by the state; key energy-consuming entities must keep energy consumption within their verified volume and intensity allowances. New energy-intensive projects must pass energy conservation review to ensure compliance with regional energy consumption volume and intensity control requirements.</t>
        </is>
      </c>
      <c r="AG30" s="439" t="inlineStr">
        <is>
          <t>Binding targets, set by Five-Year Plan period</t>
        </is>
      </c>
      <c r="AH30" s="439" t="inlineStr">
        <is>
          <t>tce (total); tce/CNY 10,000 GDP (intensity)</t>
        </is>
      </c>
      <c r="AI30" s="439" t="inlineStr">
        <is>
          <t>During the 13th FYP period, national energy intensity was reduced by 15% and total energy consumption was capped at 5 billion tce; during the 14th FYP, national energy intensity was reduced by 13.5%. Provincial targets are decomposed and assigned by the National Development and Reform Commission.</t>
        </is>
      </c>
      <c r="AJ30" s="439" t="inlineStr">
        <is>
          <t>1) The state incorporates energy consumption intensity and total control targets as binding indicators in national economic and social development plans; 2) provincial governments decompose state-assigned dual control targets to prefecture-level governments and key energy-consuming entities; 3) key energy-consuming entities must formulate energy conservation plans, establish energy management systems and report on energy utilisation; 4) new, modified or expanded energy-intensive projects must pass energy conservation review to ensure compliance with energy consumption volume and intensity control requirements.</t>
        </is>
      </c>
      <c r="AK30" s="439" t="inlineStr">
        <is>
          <t>N/A</t>
        </is>
      </c>
      <c r="AL30" s="439" t="inlineStr">
        <is>
          <t>N/A</t>
        </is>
      </c>
      <c r="AM30" s="439" t="inlineStr">
        <is>
          <t>Target responsibility assessment; Monitoring and early warning</t>
        </is>
      </c>
      <c r="AN30" s="439" t="inlineStr">
        <is>
          <t>The National Development and Reform Commission, together with relevant departments, has established a monitoring and early warning mechanism for energy consumption volume and intensity, publishing quarterly progress bulletins for each region and issuing early warnings to regions significantly behind schedule. Provincial governments report annually to the State Council on energy consumption volume and intensity control target performance. Key energy-consuming entities report annually to energy conservation authorities on their energy utilisation status and are subject to energy conservation supervision.</t>
        </is>
      </c>
      <c r="AO30" s="439" t="inlineStr">
        <is>
          <t>Target accountability assessment; Regulatory interview; Project approval suspension</t>
        </is>
      </c>
      <c r="AP30" s="439" t="inlineStr">
        <is>
          <t>Provincial government energy dual control target performance is incorporated into the ecological conservation performance assessment system and serves as a key input to comprehensive evaluation of leadership teams and leading cadres. Regions failing to meet targets are subject to regulatory interview by State Council energy conservation authorities and suspension of approval for new energy-intensive projects in that region. Key energy-consuming entities that fail to meet energy conservation targets are subject to public reprimand and ordered to rectify within a specified time limit; those failing to rectify as required are subject to penalties in accordance with the law.</t>
        </is>
      </c>
      <c r="AQ30" s="439" t="inlineStr">
        <is>
          <t>The state encourages and supports regions and energy-consuming entities in energy conservation and consumption reduction through policy measures including special energy conservation and emission reduction financial subsidies, energy conservation technology retrofit incentives, tax incentives for energy performance contracting, and green finance. Regions exceeding energy dual control targets receive favourable treatment in the allocation of energy consumption volume indicators.</t>
        </is>
      </c>
      <c r="AR30" s="439" t="inlineStr">
        <is>
          <t>The state encourages and supports regions and energy-consuming entities in energy conservation and consumption reduction through policy measures including special energy conservation and emission reduction financial subsidies, energy conservation technology retrofit incentives, tax incentives for energy performance contracting, and green finance. Regions exceeding energy dual control targets receive favourable treatment in the allocation of energy consumption volume indicators.</t>
        </is>
      </c>
      <c r="AS30" s="439" t="inlineStr">
        <is>
          <t>N/A</t>
        </is>
      </c>
      <c r="AT30" s="439" t="inlineStr">
        <is>
          <t>N/A</t>
        </is>
      </c>
      <c r="AU30" s="439" t="inlineStr">
        <is>
          <t>B05; B06; B07; B08; B09; C10; C11; C12; C13; C14; C15; C16; C17; C18; C19; C20; C21; C22; C23; C24; C25; C26; C27; C28; C29; C30; C31; C32; C33; D35; F41; F42; F43; H49</t>
        </is>
      </c>
      <c r="AV30" s="439" t="inlineStr">
        <is>
          <t>CO2</t>
        </is>
      </c>
      <c r="AW30" s="439" t="inlineStr">
        <is>
          <t>Positive</t>
        </is>
      </c>
      <c r="AX30" s="439" t="inlineStr">
        <is>
          <t>Energy conservation; Pollution control; Energy security</t>
        </is>
      </c>
      <c r="AY30" s="439" t="inlineStr">
        <is>
          <t>Circular of the State Council on Issuing the 13th Five-Year Plan Comprehensive Work Plan for Energy Conservation and Emission Reduction</t>
        </is>
      </c>
      <c r="AZ30" s="439" t="inlineStr">
        <is>
          <t>https://www.gov.cn/zhengce/content/2017-01/05/content_5156789.htm</t>
        </is>
      </c>
      <c r="BA30" s="439" t="inlineStr">
        <is>
          <t>Energy Conservation Law of the People's Republic of China (2018 amendment): https://flk.npc.gov.cn/detail2.html?ZmY4MDgxODE2ZjEzNWY0NjAxNmYyMTY5MjAxNTExMjk%3D | Plan for Improving the Energy Consumption Intensity and Total Control System (FG HZ [2021] No. 1310): https://www.ndrc.gov.cn/xxgk/zcfb/tz/202109/t20210916_1296856.html</t>
        </is>
      </c>
    </row>
    <row r="31">
      <c r="A31" s="439" t="inlineStr">
        <is>
          <t>CHNFRMTRSI02S000</t>
        </is>
      </c>
      <c r="B31" s="439" t="inlineStr">
        <is>
          <t>Instrument</t>
        </is>
      </c>
      <c r="C31" s="439" t="inlineStr">
        <is>
          <t>Framework regulation</t>
        </is>
      </c>
      <c r="D31" s="439" t="inlineStr">
        <is>
          <t>Target responsibility system</t>
        </is>
      </c>
      <c r="E31" s="439" t="inlineStr">
        <is>
          <t>Cross-sectoral</t>
        </is>
      </c>
      <c r="F31" s="439" t="inlineStr">
        <is>
          <t>N/A</t>
        </is>
      </c>
      <c r="G31" s="439" t="inlineStr">
        <is>
          <t>碳排放强度和总量双控制度</t>
        </is>
      </c>
      <c r="H31" s="439" t="inlineStr">
        <is>
          <t>Carbon Emission Intensity and Total Control System</t>
        </is>
      </c>
      <c r="I31" s="439" t="inlineStr">
        <is>
          <t>N/A</t>
        </is>
      </c>
      <c r="J31" s="439" t="inlineStr">
        <is>
          <t>The carbon emission intensity and total control system is a new governance framework transitioning China from energy dual control to carbon emission dual control. It establishes binding carbon emission intensity reduction and total carbon emission control targets at the national level, decomposes them downward to provincial governments and key emitting entities, implements carbon emission budget management, and subjects target performance to monitoring, assessment and accountability. The system is designed to control greenhouse gas emissions at source and serves as the core governance institution for achieving the carbon peaking and carbon neutrality goals.</t>
        </is>
      </c>
      <c r="K31" s="439" t="inlineStr">
        <is>
          <t>Climate change mitigation</t>
        </is>
      </c>
      <c r="L31" s="439" t="inlineStr">
        <is>
          <t>Direct</t>
        </is>
      </c>
      <c r="M31" s="439" t="inlineStr">
        <is>
          <t>Supply-side</t>
        </is>
      </c>
      <c r="N31" s="439" t="inlineStr">
        <is>
          <t>CHN</t>
        </is>
      </c>
      <c r="O31" s="439" t="inlineStr">
        <is>
          <t>national</t>
        </is>
      </c>
      <c r="P31" s="439" t="inlineStr">
        <is>
          <t>N/A</t>
        </is>
      </c>
      <c r="Q31" s="439" t="inlineStr">
        <is>
          <t>30/07/2024</t>
        </is>
      </c>
      <c r="R31" s="439" t="inlineStr">
        <is>
          <t>30/07/2024</t>
        </is>
      </c>
      <c r="S31" s="439" t="inlineStr">
        <is>
          <t>N/A</t>
        </is>
      </c>
      <c r="T31" s="439" t="inlineStr">
        <is>
          <t>N/A</t>
        </is>
      </c>
      <c r="U31" s="439" t="inlineStr">
        <is>
          <t>N/A</t>
        </is>
      </c>
      <c r="V31" s="439">
        <f>IF(R31="","In force",IF(R31="N/A","In force",IF(TODAY()&lt;DATE(VALUE(RIGHT(R31,4)),VALUE(MID(R31,4,2)),VALUE(LEFT(R31,2))),"Scheduled",IF(S31="","In force",IF(S31="N/A","In force",IF(TODAY()&lt;DATE(VALUE(RIGHT(S31,4)),VALUE(MID(S31,4,2)),VALUE(LEFT(S31,2))),"In force","Ended"))))))</f>
        <v/>
      </c>
      <c r="W31" s="439" t="inlineStr">
        <is>
          <t>National Development and Reform Commission; State Council; provincial people's governments</t>
        </is>
      </c>
      <c r="X31" s="439" t="inlineStr">
        <is>
          <t>N/A</t>
        </is>
      </c>
      <c r="Y31" s="439" t="inlineStr">
        <is>
          <t>N/A</t>
        </is>
      </c>
      <c r="Z31" s="439" t="inlineStr">
        <is>
          <t>N/A</t>
        </is>
      </c>
      <c r="AA31" s="439" t="inlineStr">
        <is>
          <t>N/A</t>
        </is>
      </c>
      <c r="AB31" s="439" t="inlineStr">
        <is>
          <t>N/A</t>
        </is>
      </c>
      <c r="AC31" s="439" t="inlineStr">
        <is>
          <t>Firms; Governments</t>
        </is>
      </c>
      <c r="AD31" s="439" t="inlineStr">
        <is>
          <t>Provincial, autonomous region and directly-administered municipal people's governments bear overall responsibility for carbon emission volume and intensity control within their administrative areas; key emitting entities whose annual greenhouse gas emissions reach the prescribed threshold must fulfil carbon emission control target responsibilities.</t>
        </is>
      </c>
      <c r="AE31" s="439" t="inlineStr">
        <is>
          <t>Production, generation or conversion</t>
        </is>
      </c>
      <c r="AF31" s="439" t="inlineStr">
        <is>
          <t>Fossil fuel combustion, industrial processes and other greenhouse gas emitting activities. Provincial governments must keep total carbon emissions and intensity within the targets assigned by the state. The carbon emission dual control system implements carbon emission budget management: carbon emission indicators are incorporated into national economic and social development plans, and flexible management is achieved through carbon reduction projects and carbon sink trading.</t>
        </is>
      </c>
      <c r="AG31" s="439" t="inlineStr">
        <is>
          <t>Binding targets, set by Five-Year Plan period</t>
        </is>
      </c>
      <c r="AH31" s="439" t="inlineStr">
        <is>
          <t>tCO2 (total); tCO2/CNY 10,000 GDP (intensity)</t>
        </is>
      </c>
      <c r="AI31" s="439" t="inlineStr">
        <is>
          <t>During the 15th Five-Year Plan period (2026–2030), carbon emission intensity and total control will replace energy dual control; specific target values will be set in the 15th Five-Year Plan Outline. During the transition period, a flexible management approach applies, with carbon dual control and energy dual control operating in parallel.</t>
        </is>
      </c>
      <c r="AJ31" s="439" t="inlineStr">
        <is>
          <t>1) The state incorporates carbon emission intensity and total control targets as binding indicators in national economic and social development plans; 2) provincial governments decompose state-assigned carbon dual control targets to prefecture-level governments and key emitting entities; 3) establish a carbon emission budget management system and incorporate carbon emission indicators into energy conservation review and environmental impact assessment for fixed-asset investment projects; 4) key emitting entities must establish carbon emission management systems, prepare carbon emission reports and undergo carbon emission verification.</t>
        </is>
      </c>
      <c r="AK31" s="439" t="inlineStr">
        <is>
          <t>N/A</t>
        </is>
      </c>
      <c r="AL31" s="439" t="inlineStr">
        <is>
          <t>N/A</t>
        </is>
      </c>
      <c r="AM31" s="439" t="inlineStr">
        <is>
          <t>Target responsibility assessment; Monitoring and early warning</t>
        </is>
      </c>
      <c r="AN31" s="439" t="inlineStr">
        <is>
          <t>The National Development and Reform Commission, together with the Ministry of Ecology and Environment, has established a carbon emission volume and intensity monitoring and early warning mechanism, conducting annual evaluation and mid-term assessment of provincial carbon dual control target performance. Provincial governments report annually on carbon dual control target performance. Key emitting entities must establish carbon emission monitoring plans, prepare annual greenhouse gas emission reports and undergo third-party verification.</t>
        </is>
      </c>
      <c r="AO31" s="439" t="inlineStr">
        <is>
          <t>Target accountability assessment; Regulatory interview; Project approval suspension</t>
        </is>
      </c>
      <c r="AP31" s="439" t="inlineStr">
        <is>
          <t>Provincial government carbon dual control target performance is incorporated into the carbon peaking and carbon neutrality work evaluation and assessment system and serves as a key input to comprehensive evaluation of leadership teams and leading cadres. Regions failing to meet targets are subject to regulatory interview by relevant State Council departments and measures such as project approval suspension. Key emitting entities that fail to meet carbon emission control targets are ordered to rectify within a specified time limit; those failing to rectify as required are subject to penalties in accordance with the law.</t>
        </is>
      </c>
      <c r="AQ31" s="439" t="inlineStr">
        <is>
          <t>The state encourages and supports regions and emitting entities in carbon emission reduction through policy measures including carbon reduction project support, carbon inclusion mechanisms, carbon emission trading and green finance. Regions achieving notable carbon dual control performance receive favourable treatment in carbon emission indicator allocation and fiscal transfer payments.</t>
        </is>
      </c>
      <c r="AR31" s="439" t="inlineStr">
        <is>
          <t>The state encourages and supports regions and emitting entities in carbon emission reduction through policy measures including carbon reduction project support, carbon inclusion mechanisms, carbon emission trading and green finance. Regions achieving notable carbon dual control performance receive favourable treatment in carbon emission indicator allocation and fiscal transfer payments.</t>
        </is>
      </c>
      <c r="AS31" s="439" t="inlineStr">
        <is>
          <t>N/A</t>
        </is>
      </c>
      <c r="AT31" s="439" t="inlineStr">
        <is>
          <t>N/A</t>
        </is>
      </c>
      <c r="AU31" s="439" t="inlineStr">
        <is>
          <t>B05; B06; B07; B08; B09; C10; C11; C12; C13; C14; C15; C16; C17; C18; C19; C20; C21; C22; C23; C24; C25; C26; C27; C28; C29; C30; C31; C32; C33; D35; F41; F42; F43; H49</t>
        </is>
      </c>
      <c r="AV31" s="439" t="inlineStr">
        <is>
          <t>CO2</t>
        </is>
      </c>
      <c r="AW31" s="439" t="inlineStr">
        <is>
          <t>Positive</t>
        </is>
      </c>
      <c r="AX31" s="439" t="inlineStr">
        <is>
          <t>Energy conservation; Pollution control; Technological innovation; Industrial development</t>
        </is>
      </c>
      <c r="AY31" s="439" t="inlineStr">
        <is>
          <t>Circular of the General Office of the State Council on Issuing the Work Plan for Accelerating the Construction of the Carbon Emission Dual Control System</t>
        </is>
      </c>
      <c r="AZ31" s="439" t="inlineStr">
        <is>
          <t>https://www.gov.cn/zhengce/content/202408/content_6966079.htm</t>
        </is>
      </c>
      <c r="BA31" s="439" t="inlineStr">
        <is>
          <t>Opinions of the CPC Central Committee and the State Council on Accelerating the Comprehensive Green Transformation of Economic and Social Development (July 2024): https://www.gov.cn/zhengce/202408/content_6967663.htm</t>
        </is>
      </c>
    </row>
    <row r="32">
      <c r="A32" s="439" t="inlineStr">
        <is>
          <t>CHNFRMTRSI03S000</t>
        </is>
      </c>
      <c r="B32" s="439" t="inlineStr">
        <is>
          <t>Instrument</t>
        </is>
      </c>
      <c r="C32" s="439" t="inlineStr">
        <is>
          <t>Framework regulation</t>
        </is>
      </c>
      <c r="D32" s="439" t="inlineStr">
        <is>
          <t>Target responsibility system</t>
        </is>
      </c>
      <c r="E32" s="439" t="inlineStr">
        <is>
          <t>Cross-sectoral</t>
        </is>
      </c>
      <c r="F32" s="439" t="inlineStr">
        <is>
          <t>N/A</t>
        </is>
      </c>
      <c r="G32" s="439" t="inlineStr">
        <is>
          <t>碳达峰碳中和综合评价考核制度</t>
        </is>
      </c>
      <c r="H32" s="439" t="inlineStr">
        <is>
          <t>Comprehensive Carbon Peak and Carbon Neutrality Evaluation and Assessment System</t>
        </is>
      </c>
      <c r="I32" s="439" t="inlineStr">
        <is>
          <t>N/A</t>
        </is>
      </c>
      <c r="J32" s="439" t="inlineStr">
        <is>
          <t>The comprehensive carbon peak and carbon neutrality evaluation and assessment system is a Party–government co-accountability governance institution that conducts annual evaluation and assessment of provincial Party committees and governments on their performance in meeting carbon peak and carbon neutrality targets and tasks. The system establishes a “5+9” evaluation and assessment indicator framework comprising five control indicators — total carbon emissions, carbon emission intensity reduction, total coal consumption, total oil consumption and non-fossil energy consumption share — and nine supporting indicators covering energy conservation, industry, urban–rural construction, transport, public institutions, carbon emission trading and forest carbon sinks. Assessment results are graded as excellent, satisfactory or unsatisfactory and serve as a key input to comprehensive evaluation, selection and appointment, and oversight of leadership teams and leading cadres.</t>
        </is>
      </c>
      <c r="K32" s="439" t="inlineStr">
        <is>
          <t>Climate change mitigation</t>
        </is>
      </c>
      <c r="L32" s="439" t="inlineStr">
        <is>
          <t>Direct</t>
        </is>
      </c>
      <c r="M32" s="439" t="inlineStr">
        <is>
          <t>Supply-side</t>
        </is>
      </c>
      <c r="N32" s="439" t="inlineStr">
        <is>
          <t>CHN</t>
        </is>
      </c>
      <c r="O32" s="439" t="inlineStr">
        <is>
          <t>national</t>
        </is>
      </c>
      <c r="P32" s="439" t="inlineStr">
        <is>
          <t>N/A</t>
        </is>
      </c>
      <c r="Q32" s="439" t="inlineStr">
        <is>
          <t>12/04/2026</t>
        </is>
      </c>
      <c r="R32" s="439" t="inlineStr">
        <is>
          <t>12/04/2026</t>
        </is>
      </c>
      <c r="S32" s="439" t="inlineStr">
        <is>
          <t>N/A</t>
        </is>
      </c>
      <c r="T32" s="439" t="inlineStr">
        <is>
          <t>N/A</t>
        </is>
      </c>
      <c r="U32" s="439" t="inlineStr">
        <is>
          <t>N/A</t>
        </is>
      </c>
      <c r="V32" s="439">
        <f>IF(R32="","In force",IF(R32="N/A","In force",IF(TODAY()&lt;DATE(VALUE(RIGHT(R32,4)),VALUE(MID(R32,4,2)),VALUE(LEFT(R32,2))),"Scheduled",IF(S32="","In force",IF(S32="N/A","In force",IF(TODAY()&lt;DATE(VALUE(RIGHT(S32,4)),VALUE(MID(S32,4,2)),VALUE(LEFT(S32,2))),"In force","Ended"))))))</f>
        <v/>
      </c>
      <c r="W32" s="439" t="inlineStr">
        <is>
          <t>Organisation Department of the CPC Central Committee; National Development and Reform Commission; State Council; provincial people’s governments</t>
        </is>
      </c>
      <c r="X32" s="439" t="inlineStr">
        <is>
          <t>N/A</t>
        </is>
      </c>
      <c r="Y32" s="439" t="inlineStr">
        <is>
          <t>N/A</t>
        </is>
      </c>
      <c r="Z32" s="439" t="inlineStr">
        <is>
          <t>N/A</t>
        </is>
      </c>
      <c r="AA32" s="439" t="inlineStr">
        <is>
          <t>N/A</t>
        </is>
      </c>
      <c r="AB32" s="439" t="inlineStr">
        <is>
          <t>N/A</t>
        </is>
      </c>
      <c r="AC32" s="439" t="inlineStr">
        <is>
          <t>Governments</t>
        </is>
      </c>
      <c r="AD32" s="439" t="inlineStr">
        <is>
          <t>Provincial, autonomous region and directly-administered municipality Party committees and governments bear overall responsibility for carbon peak and carbon neutrality target and task performance within their administrative areas under the principle of Party–government co-accountability and dual responsibility. The Organisation Department of the CPC Central Committee provides overall guidance; the National Development and Reform Commission leads implementation of evaluation and assessment together with relevant departments.</t>
        </is>
      </c>
      <c r="AE32" s="439" t="inlineStr">
        <is>
          <t>Production, generation or conversion</t>
        </is>
      </c>
      <c r="AF32" s="439" t="inlineStr">
        <is>
          <t>Greenhouse gas emitting activities including fossil fuel combustion and industrial processes, as well as carbon-emitting and carbon-absorbing activities in energy consumption, urban–rural construction, transport, public institution operations and forest carbon sinks. Provincial Party committees and governments must ensure that the five control indicators and nine supporting indicators set by the state — covering total carbon emissions, intensity and related dimensions — are met, and drive the comprehensive green transformation of economic and social development.</t>
        </is>
      </c>
      <c r="AG32" s="439" t="inlineStr">
        <is>
          <t>Binding targets, set annually</t>
        </is>
      </c>
      <c r="AH32" s="439" t="inlineStr">
        <is>
          <t>Five control indicators + nine supporting indicators; grading: Excellent, Satisfactory, Unsatisfactory</t>
        </is>
      </c>
      <c r="AI32" s="439" t="inlineStr">
        <is>
          <t>During the 15th Five-Year Plan period, the target is to reduce carbon emission intensity by more than 65% from the 2005 level by 2030, achieve a non-fossil energy consumption share of approximately 25%, and reach peak total coal consumption and total oil consumption. All control indicators and all supporting indicators met = Excellent; one or more control indicators not met, or three or more supporting indicators not met = Unsatisfactory; remaining cases = Satisfactory.</t>
        </is>
      </c>
      <c r="AJ32" s="439" t="inlineStr">
        <is>
          <t>1) Provincial Party committees and governments bear overall responsibility for carbon peak and carbon neutrality target and task performance within their administrative areas under Party–government co-accountability and dual responsibility; 2) the state sets five control indicators — total carbon emissions, carbon emission intensity reduction, total coal consumption, total oil consumption and non-fossil energy consumption share — and supporting indicators covering energy consumption per unit of GDP reduction, clean electricity share, industrial energy and carbon reduction, carbon emission replacement and energy conservation and carbon reduction review for “two-high” projects, green and low-carbon transition in urban–rural construction, green and low-carbon transition in transport, carbon emission intensity reduction in public institutions, carbon emission control targets for sectors covered by the national carbon emission trading market and forest stock growth; 3) evaluation and assessment is conducted annually and implemented in the year following the assessment year, through four steps: local self-assessment, departmental evaluation, on-site verification and comprehensive determination; 4) assessment results are reported to the CPC Central Committee and the State Council for approval before being fed back to provincial Party committees and governments, copied to the Central Commission for Discipline Inspection and the National Commission of Supervision, and serve as a key input to comprehensive evaluation, selection and appointment, and oversight of leadership teams and leading cadres.</t>
        </is>
      </c>
      <c r="AK32" s="439" t="inlineStr">
        <is>
          <t>N/A</t>
        </is>
      </c>
      <c r="AL32" s="439" t="inlineStr">
        <is>
          <t>N/A</t>
        </is>
      </c>
      <c r="AM32" s="439" t="inlineStr">
        <is>
          <t>Target responsibility assessment; Monitoring and early warning</t>
        </is>
      </c>
      <c r="AN32" s="439" t="inlineStr">
        <is>
          <t>The National Development and Reform Commission, together with relevant departments, has established a carbon peak and carbon neutrality monitoring and early warning mechanism for dynamic monitoring of key indicators such as carbon emission volume and intensity across regions. Provincial Party committees and governments conduct annual carbon peak and carbon neutrality self-assessments and submit self-assessment reports to the CPC Central Committee and the State Council on time. Relevant departments evaluate national annual progress on the indicators they are each responsible for, issuing a “met” or “not met” rating for each provincial-level single indicator and analysing causes and proposing improvement recommendations for unmet indicators. The National Development and Reform Commission, together with relevant departments, conducts on-site spot checks and commissions third-party verification to examine work progress, task implementation, target performance and data authenticity.</t>
        </is>
      </c>
      <c r="AO32" s="439" t="inlineStr">
        <is>
          <t>Target accountability assessment; Regulatory interview</t>
        </is>
      </c>
      <c r="AP32" s="439" t="inlineStr">
        <is>
          <t>After assessment results are approved by the CPC Central Committee and the State Council, the Organisation Department of the CPC Central Committee and the National Development and Reform Commission feed them back to provincial Party committees and governments and copy them to the Central Commission for Discipline Inspection and the National Commission of Supervision. Provinces rated Unsatisfactory are required to submit a written report to the CPC Central Committee and the State Council within 30 working days setting out corrective measures and completion deadlines; those failing to rectify as required are subject to regulatory interview of the provincial Party committee and government. Provinces rated Satisfactory but with some indicators not met are issued notification reminders within a defined scope. Where fraudulent practices, false reporting, data tampering or document fabrication cause material distortion or misrepresentation of results, the province’s assessment result is directly determined as Unsatisfactory and the responsible entities and individuals are subject to severe accountability.</t>
        </is>
      </c>
      <c r="AQ32" s="439" t="inlineStr">
        <is>
          <t>Provinces rated Excellent or achieving outstanding performance in individual areas are issued commendations and their good practices and experiences are summarised and promoted. Regions achieving notable carbon peak and carbon neutrality performance receive favourable treatment in carbon emission indicator allocation, fiscal transfer payments and major project planning. Entities and individuals with outstanding performance are granted commendations and awards in accordance with regulations.</t>
        </is>
      </c>
      <c r="AR32" s="439" t="inlineStr">
        <is>
          <t>Provinces rated Excellent or achieving outstanding performance in individual areas are issued commendations and their good practices and experiences are summarised and promoted. Regions achieving notable carbon peak and carbon neutrality performance receive favourable treatment in carbon emission indicator allocation, fiscal transfer payments and major project planning. Entities and individuals with outstanding performance are granted commendations and awards in accordance with regulations.</t>
        </is>
      </c>
      <c r="AS32" s="439" t="inlineStr">
        <is>
          <t>N/A</t>
        </is>
      </c>
      <c r="AT32" s="439" t="inlineStr">
        <is>
          <t>N/A</t>
        </is>
      </c>
      <c r="AU32" s="439" t="inlineStr">
        <is>
          <t>B05; B06; B07; B08; B09; C10; C11; C12; C13; C14; C15; C16; C17; C18; C19; C20; C21; C22; C23; C24; C25; C26; C27; C28; C29; C30; C31; C32; C33; D35; F41; F42; F43; H49</t>
        </is>
      </c>
      <c r="AV32" s="439" t="inlineStr">
        <is>
          <t>CO2</t>
        </is>
      </c>
      <c r="AW32" s="439" t="inlineStr">
        <is>
          <t>Positive</t>
        </is>
      </c>
      <c r="AX32" s="439" t="inlineStr">
        <is>
          <t>Energy conservation; Pollution control; Technological innovation; Industrial development; Energy security; Renewable energy development; Ecological protection</t>
        </is>
      </c>
      <c r="AY32" s="439" t="inlineStr">
        <is>
          <t>Notice of the General Office of the CPC Central Committee and the General Office of the State Council on Issuing the Comprehensive Evaluation and Assessment Measures for Carbon Peak and Carbon Neutrality</t>
        </is>
      </c>
      <c r="AZ32" s="439" t="inlineStr">
        <is>
          <t>https://www.gov.cn/zhengce/202604/content_7066695.htm</t>
        </is>
      </c>
      <c r="BA32" s="439" t="inlineStr">
        <is>
          <t>NDRC Responsible Official Q&amp;A on the Comprehensive Evaluation and Assessment Measures for Carbon Peak and Carbon Neutrality: https://www.ndrc.gov.cn/xxgk/jd/jd/202604/t20260423_1404856_ext.html</t>
        </is>
      </c>
    </row>
    <row r="33">
      <c r="A33" s="439" t="inlineStr">
        <is>
          <t>CHNFRMTRSI04S000</t>
        </is>
      </c>
      <c r="B33" s="439" t="inlineStr">
        <is>
          <t>Instrument</t>
        </is>
      </c>
      <c r="C33" s="439" t="inlineStr">
        <is>
          <t>Framework regulation</t>
        </is>
      </c>
      <c r="D33" s="439" t="inlineStr">
        <is>
          <t>Target responsibility system</t>
        </is>
      </c>
      <c r="E33" s="439" t="inlineStr">
        <is>
          <t>Cross-sectoral</t>
        </is>
      </c>
      <c r="F33" s="439" t="inlineStr">
        <is>
          <t>N/A</t>
        </is>
      </c>
      <c r="G33" s="439" t="inlineStr">
        <is>
          <t>中央企业节能环保监督管理制度</t>
        </is>
      </c>
      <c r="H33" s="439" t="inlineStr">
        <is>
          <t>Central Enterprise Energy Conservation and Environmental Protection Supervision and Management System</t>
        </is>
      </c>
      <c r="I33" s="439" t="inlineStr">
        <is>
          <t>N/A</t>
        </is>
      </c>
      <c r="J33" s="439" t="inlineStr">
        <is>
          <t>The central enterprise energy conservation and environmental protection supervision and management system is a governance institution through which SASAC exercises classified supervision over the central enterprises under its ownership on energy conservation and ecological environmental protection. The system classifies central enterprises into three tiers based on industry sector, annual energy consumption and major pollutant emission levels, applies dynamic classified supervision, and covers green and low-carbon development, carbon peak and carbon neutrality, pollution prevention and control, statistical monitoring and reporting, and environmental emergency management. Assessment results are incorporated into the business performance evaluation system for central enterprise leaders.</t>
        </is>
      </c>
      <c r="K33" s="439" t="inlineStr">
        <is>
          <t>Climate change mitigation; Energy efficiency; Pollution control</t>
        </is>
      </c>
      <c r="L33" s="439" t="inlineStr">
        <is>
          <t>Direct</t>
        </is>
      </c>
      <c r="M33" s="439" t="inlineStr">
        <is>
          <t>Supply-side</t>
        </is>
      </c>
      <c r="N33" s="439" t="inlineStr">
        <is>
          <t>CHN</t>
        </is>
      </c>
      <c r="O33" s="439" t="inlineStr">
        <is>
          <t>national</t>
        </is>
      </c>
      <c r="P33" s="439" t="inlineStr">
        <is>
          <t>N/A</t>
        </is>
      </c>
      <c r="Q33" s="439" t="inlineStr">
        <is>
          <t>29/06/2022</t>
        </is>
      </c>
      <c r="R33" s="439" t="inlineStr">
        <is>
          <t>01/08/2022</t>
        </is>
      </c>
      <c r="S33" s="439" t="inlineStr">
        <is>
          <t>N/A</t>
        </is>
      </c>
      <c r="T33" s="439" t="inlineStr">
        <is>
          <t>N/A</t>
        </is>
      </c>
      <c r="U33" s="439" t="inlineStr">
        <is>
          <t>N/A</t>
        </is>
      </c>
      <c r="V33" s="439">
        <f>IF(R33="","In force",IF(R33="N/A","In force",IF(TODAY()&lt;DATE(VALUE(RIGHT(R33,4)),VALUE(MID(R33,4,2)),VALUE(LEFT(R33,2))),"Scheduled",IF(S33="","In force",IF(S33="N/A","In force",IF(TODAY()&lt;DATE(VALUE(RIGHT(S33,4)),VALUE(MID(S33,4,2)),VALUE(LEFT(S33,2))),"In force","Ended"))))))</f>
        <v/>
      </c>
      <c r="W33" s="439" t="inlineStr">
        <is>
          <t>State-owned Assets Supervision and Administration Commission of the State Council</t>
        </is>
      </c>
      <c r="X33" s="439" t="inlineStr">
        <is>
          <t>N/A</t>
        </is>
      </c>
      <c r="Y33" s="439" t="inlineStr">
        <is>
          <t>N/A</t>
        </is>
      </c>
      <c r="Z33" s="439" t="inlineStr">
        <is>
          <t>N/A</t>
        </is>
      </c>
      <c r="AA33" s="439" t="inlineStr">
        <is>
          <t>N/A</t>
        </is>
      </c>
      <c r="AB33" s="439" t="inlineStr">
        <is>
          <t>N/A</t>
        </is>
      </c>
      <c r="AC33" s="439" t="inlineStr">
        <is>
          <t>Firms</t>
        </is>
      </c>
      <c r="AD33" s="439" t="inlineStr">
        <is>
          <t>Central enterprises in which SASAC performs investor duties are the regulated entities. Central enterprises must establish leadership bodies and supervision and management structures for energy conservation and ecological environmental protection, and implement Party–government co-accountability and dual responsibility. SASAC classifies central enterprises into three tiers based on industry sector, energy consumption and emission levels and applies dynamic classified supervision.</t>
        </is>
      </c>
      <c r="AE33" s="439" t="inlineStr">
        <is>
          <t>Production, generation or conversion; Consumption (use, ownership or capital formation)</t>
        </is>
      </c>
      <c r="AF33" s="439" t="inlineStr">
        <is>
          <t>Energy consumption, greenhouse gas emissions and major pollutant emissions from central enterprises in sectors including oil and petrochemicals, steel, non-ferrous metals, electric power, chemicals, coal, building materials, transport and construction. Tier I enterprises (annual energy consumption ≥200,000 tce or pollutant emissions in the top third of central enterprises) and Tier II enterprises (annual energy consumption ≥100,000 tce) submit statistical reports quarterly; Tier III enterprises submit annually. All enterprises must submit annual summary and analysis reports, formulate carbon peak and carbon neutrality plans, and establish carbon emission statistical accounting systems.</t>
        </is>
      </c>
      <c r="AG33" s="439" t="inlineStr">
        <is>
          <t>Three-tier classified management, dynamically adjusted</t>
        </is>
      </c>
      <c r="AH33" s="439" t="inlineStr">
        <is>
          <t>Enterprise tier (Tier I, Tier II, Tier III)</t>
        </is>
      </c>
      <c r="AI33" s="439" t="inlineStr">
        <is>
          <t>Tier I enterprises: main business in oil and petrochemicals, steel, non-ferrous metals, electric power, chemicals, coal, building materials, transport or construction, and annual energy consumption ≥200,000 tce, or major pollutant emissions in the top third of central enterprises, or significant ecological environmental impact. Tier II enterprises: annual energy consumption ≥100,000 tce, or major pollutant emissions at the mid-range of central enterprises. Tier III enterprises: all others. SASAC adjusts enterprise tier classification from time to time based on energy consumption and emission levels.</t>
        </is>
      </c>
      <c r="AJ33" s="439" t="inlineStr">
        <is>
          <t>1) Central enterprises must establish leadership bodies and supervision and management structures for energy conservation and ecological environmental protection under Party–government co-accountability and dual responsibility; 2) central enterprises must integrate energy conservation and environmental protection into enterprise development strategies, formulate carbon peak and carbon neutrality plans, establish carbon emission statistical accounting systems, and curb blind development of “two-high” projects; 3) central enterprises must establish statistical monitoring and reporting systems, with Tier I and Tier II enterprises submitting quarterly statistical reports and Tier III enterprises annually as well as annual summary and analysis reports, and must report environmental emergencies up to SASAC level by level; 4) SASAC incorporates energy conservation and ecological environmental protection assessment results into the business performance evaluation system for central enterprise leaders, applying annual and term-based evaluation, with score deduction or downgrading for environmental emergencies or data falsification.</t>
        </is>
      </c>
      <c r="AK33" s="439" t="inlineStr">
        <is>
          <t>N/A</t>
        </is>
      </c>
      <c r="AL33" s="439" t="inlineStr">
        <is>
          <t>N/A</t>
        </is>
      </c>
      <c r="AM33" s="439" t="inlineStr">
        <is>
          <t>Target responsibility assessment; Monitoring and early warning</t>
        </is>
      </c>
      <c r="AN33" s="439" t="inlineStr">
        <is>
          <t>SASAC has established a central enterprise energy conservation and ecological environmental protection statistical reporting information system for dynamic monitoring of central enterprise energy consumption and emission data. Central enterprises must equip energy metering instruments, establish energy metering management systems, and build online energy consumption monitoring systems as required. Tier I and Tier II enterprises submit statistical reports quarterly; Tier III enterprises submit annually. All enterprises submit annual summary and analysis reports. Environmental emergencies must be reported up to SASAC level by level, with each level reporting within two hours.</t>
        </is>
      </c>
      <c r="AO33" s="439" t="inlineStr">
        <is>
          <t>Target accountability assessment</t>
        </is>
      </c>
      <c r="AP33" s="439" t="inlineStr">
        <is>
          <t>SASAC incorporates energy conservation and ecological environmental protection assessment and evaluation results into the business performance evaluation system for central enterprise leaders, applying annual and term-based, quantitative or qualitative assessment. Environmental emergencies, energy conservation and environmental protection violations, materially inaccurate or falsified statistical data result in score deduction or downgrading in the annual assessment. Central enterprises must establish and improve internal assessment, reward and sanction systems, decomposing and cascading responsibilities level by level. SASAC formulates the Detailed Rules for Central Enterprise Energy Conservation and Ecological Environmental Protection Assessment pursuant to these Measures.</t>
        </is>
      </c>
      <c r="AQ33" s="439" t="inlineStr">
        <is>
          <t>Central enterprises achieving outstanding performance in energy conservation and ecological environmental protection are commended by SASAC following assessment. Central enterprises should propose scientifically sound term assessment indicators and target values benchmarked against advanced international and domestic industry peers, specified in the central enterprise leader term business performance accountability document. Entities and individuals with outstanding performance are granted commendations and awards in accordance with regulations.</t>
        </is>
      </c>
      <c r="AR33" s="439" t="inlineStr">
        <is>
          <t>Central enterprises achieving outstanding performance in energy conservation and ecological environmental protection are commended by SASAC following assessment. Central enterprises should propose scientifically sound term assessment indicators and target values benchmarked against advanced international and domestic industry peers, specified in the central enterprise leader term business performance accountability document. Entities and individuals with outstanding performance are granted commendations and awards in accordance with regulations.</t>
        </is>
      </c>
      <c r="AS33" s="439" t="inlineStr">
        <is>
          <t>N/A</t>
        </is>
      </c>
      <c r="AT33" s="439" t="inlineStr">
        <is>
          <t>N/A</t>
        </is>
      </c>
      <c r="AU33" s="439" t="inlineStr">
        <is>
          <t>B05; B06; B07; B08; B09; C10; C11; C12; C13; C14; C15; C16; C17; C18; C19; C20; C21; C22; C23; C24; C25; C26; C27; C28; C29; C30; C31; C32; C33; D35; F41; F42; F43; H49</t>
        </is>
      </c>
      <c r="AV33" s="439" t="inlineStr">
        <is>
          <t>CO2</t>
        </is>
      </c>
      <c r="AW33" s="439" t="inlineStr">
        <is>
          <t>Positive</t>
        </is>
      </c>
      <c r="AX33" s="439" t="inlineStr">
        <is>
          <t>Energy conservation; Pollution control; Technological innovation; Industrial development; Energy security; Ecological protection</t>
        </is>
      </c>
      <c r="AY33" s="439" t="inlineStr">
        <is>
          <t>Central Enterprise Energy Conservation and Ecological Environmental Protection Supervision and Management Measures (SASAC Order No. 41)</t>
        </is>
      </c>
      <c r="AZ33" s="439" t="inlineStr">
        <is>
          <t>https://www.gov.cn/zhengce/2022-08/03/content_5718613.htm</t>
        </is>
      </c>
      <c r="BA33" s="439" t="inlineStr">
        <is>
          <t>Interim Measures for the Supervision and Administration of Central Enterprise Energy Conservation and Emission Reduction (SASAC Order No. 23, repealed): https://www.gov.cn/gongbao/content/2010/content_1705528.htm</t>
        </is>
      </c>
    </row>
    <row r="34">
      <c r="A34" s="439" t="inlineStr">
        <is>
          <t>CHNPRFMEAI01S000</t>
        </is>
      </c>
      <c r="B34" s="439" t="inlineStr">
        <is>
          <t>Instrument</t>
        </is>
      </c>
      <c r="C34" s="439" t="inlineStr">
        <is>
          <t>Performance standard</t>
        </is>
      </c>
      <c r="D34" s="439" t="inlineStr">
        <is>
          <t>Minimum Energy Performance Standards (MEPS) for electric appliances</t>
        </is>
      </c>
      <c r="E34" s="439" t="inlineStr">
        <is>
          <t>Industry</t>
        </is>
      </c>
      <c r="F34" s="439" t="inlineStr">
        <is>
          <t>Industrial electrical equipment; Low-voltage apparatus</t>
        </is>
      </c>
      <c r="G34" s="439" t="inlineStr">
        <is>
          <t>交流接触器能效限定值及能效等级</t>
        </is>
      </c>
      <c r="H34" s="439" t="inlineStr">
        <is>
          <t>Minimum Allowable Values of Energy Efficiency and Energy Efficiency Grades for AC Contactors</t>
        </is>
      </c>
      <c r="I34" s="439" t="inlineStr">
        <is>
          <t>N/A</t>
        </is>
      </c>
      <c r="J34" s="439" t="inlineStr">
        <is>
          <t>GB 21518-2022 Minimum Allowable Values of Energy Efficiency and Energy Efficiency Grades for AC Contactors is a mandatory national standard, published on 29 December 2022 and effective 1 January 2024, replacing GB 21518-2008. It applies to three-pole electromechanical direct-acting integral AC contactors with rated frequency 50 Hz, main circuit rated operational voltage not exceeding 1 000 V, rated operational current 6 A to 630 A, utilisation category AC-3. Excludes contactors with external energy-saving devices, household contactors and semiconductor contactors (solid-state contactors). Energy efficiency grades are classified into three levels (Grade 1 highest), with Grade 3 as the minimum allowable value i.e. the mandatory market access threshold.</t>
        </is>
      </c>
      <c r="K34" s="439" t="inlineStr">
        <is>
          <t>Energy efficiency; Energy conservation</t>
        </is>
      </c>
      <c r="L34" s="439" t="inlineStr">
        <is>
          <t>Direct</t>
        </is>
      </c>
      <c r="M34" s="439" t="inlineStr">
        <is>
          <t>Supply-side</t>
        </is>
      </c>
      <c r="N34" s="439" t="inlineStr">
        <is>
          <t>CHN</t>
        </is>
      </c>
      <c r="O34" s="439" t="inlineStr">
        <is>
          <t>national</t>
        </is>
      </c>
      <c r="P34" s="439" t="inlineStr">
        <is>
          <t>N/A</t>
        </is>
      </c>
      <c r="Q34" s="439" t="inlineStr">
        <is>
          <t>01/04/2008</t>
        </is>
      </c>
      <c r="R34" s="439" t="inlineStr">
        <is>
          <t>01/11/2008</t>
        </is>
      </c>
      <c r="S34" s="439" t="inlineStr">
        <is>
          <t>N/A</t>
        </is>
      </c>
      <c r="T34" s="439" t="inlineStr">
        <is>
          <t>29/12/2022</t>
        </is>
      </c>
      <c r="U34" s="439" t="inlineStr">
        <is>
          <t>On 29 December 2022, GB 21518-2022 was published, replacing GB 21518-2008, expanding the scope to 6 A-630 A and raising energy efficiency values across all grades.</t>
        </is>
      </c>
      <c r="V34" s="439">
        <f>IF(R34="","In force",IF(R34="N/A","In force",IF(TODAY()&lt;DATE(VALUE(RIGHT(R34,4)),VALUE(MID(R34,4,2)),VALUE(LEFT(R34,2))),"Scheduled",IF(S34="","In force",IF(S34="N/A","In force",IF(TODAY()&lt;DATE(VALUE(RIGHT(S34,4)),VALUE(MID(S34,4,2)),VALUE(LEFT(S34,2))),"In force","Ended"))))))</f>
        <v/>
      </c>
      <c r="W34" s="439" t="inlineStr">
        <is>
          <t>State Administration for Market Regulation; Standardization Administration of China</t>
        </is>
      </c>
      <c r="X34" s="439" t="inlineStr">
        <is>
          <t>AC contactors</t>
        </is>
      </c>
      <c r="Y34" s="439" t="inlineStr">
        <is>
          <t>new</t>
        </is>
      </c>
      <c r="Z34" s="439" t="inlineStr">
        <is>
          <t>Three-pole electromechanical direct-acting integral AC contactors with rated frequency 50 Hz, main circuit rated operational voltage not exceeding 1 000 V, rated operational current 6 A to 630 A, utilisation category AC-3. Excludes contactors with external energy-saving devices, household contactors and semiconductor contactors (solid-state contactors).</t>
        </is>
      </c>
      <c r="AA34" s="439" t="inlineStr">
        <is>
          <t>N/A</t>
        </is>
      </c>
      <c r="AB34" s="439" t="inlineStr">
        <is>
          <t>N/A</t>
        </is>
      </c>
      <c r="AC34" s="439" t="inlineStr">
        <is>
          <t>Firms</t>
        </is>
      </c>
      <c r="AD34" s="439" t="inlineStr">
        <is>
          <t>Manufacturers and importers producing, importing or selling AC contactor products within China.</t>
        </is>
      </c>
      <c r="AE34" s="439" t="inlineStr">
        <is>
          <t>Production; Sale; Import</t>
        </is>
      </c>
      <c r="AF34" s="439" t="inlineStr">
        <is>
          <t>Production, import and sale of AC contactor products. Products must meet the standard's minimum allowable energy efficiency values (Grade 3) before they can enter the market.</t>
        </is>
      </c>
      <c r="AG34" s="439" t="inlineStr">
        <is>
          <t>Grade 3</t>
        </is>
      </c>
      <c r="AH34" s="439" t="inlineStr">
        <is>
          <t>Energy efficiency grade</t>
        </is>
      </c>
      <c r="AI34" s="439" t="inlineStr">
        <is>
          <t>AC contactor energy efficiency grades are classified into three levels (Grade 1 highest), with Grade 3 as the minimum allowable value i.e. the mandatory market access threshold. Holding power (VA) by rated operational current: 6 A to 12 A: Grade 1 ≤ 2.5 W, Grade 3 (minimum) ≤ 4.0 W; &gt;12 A to 32 A: Grade 1 ≤ 3.5 W, Grade 3 ≤ 6.0 W; &gt;32 A to 100 A: Grade 1 ≤ 6.0 W, Grade 3 ≤ 11.0 W; &gt;100 A to 630 A: Grade 1 ≤ 14.0 W, Grade 3 ≤ 28.0 W.</t>
        </is>
      </c>
      <c r="AJ34" s="439" t="inlineStr">
        <is>
          <t>1) AC contactors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34" s="439" t="inlineStr">
        <is>
          <t>N/A</t>
        </is>
      </c>
      <c r="AL34" s="439" t="inlineStr">
        <is>
          <t>N/A</t>
        </is>
      </c>
      <c r="AM34" s="439" t="inlineStr">
        <is>
          <t>Inspections or audits conducted by government authorities or third parties</t>
        </is>
      </c>
      <c r="AN34" s="439" t="inlineStr">
        <is>
          <t>Market regulatory authorities conduct energy efficiency label supervision inspections and product quality supervision spot checks on AC contactor products. Inspections cover the accuracy of energy efficiency grade labelling and whether the product's actual energy efficiency conforms to the labelled grade.</t>
        </is>
      </c>
      <c r="AO34" s="439" t="inlineStr">
        <is>
          <t>Compliance order; Monetary penalties</t>
        </is>
      </c>
      <c r="AP34" s="439" t="inlineStr">
        <is>
          <t>For production, import or sale of AC contactor products not conforming to the mandatory energy efficiency standard, market regulatory authorities shall order cessation of production, import and sale, confiscate illegal gains and impose fines; in serious cases, revoke the business licence.</t>
        </is>
      </c>
      <c r="AQ34" s="439" t="inlineStr">
        <is>
          <t>The state encourages production and use of Grade 1 and Grade 2 high-efficiency AC contactors; promotes the market uptake of high-efficiency low-voltage apparatus through energy-saving product certification.</t>
        </is>
      </c>
      <c r="AR34" s="439" t="inlineStr">
        <is>
          <t>The state encourages production and use of Grade 1 and Grade 2 high-efficiency AC contactors; promotes the market uptake of high-efficiency low-voltage apparatus through energy-saving product certification.</t>
        </is>
      </c>
      <c r="AS34" s="439" t="inlineStr">
        <is>
          <t>N/A</t>
        </is>
      </c>
      <c r="AT34" s="439" t="inlineStr">
        <is>
          <t>N/A</t>
        </is>
      </c>
      <c r="AU34" s="439" t="inlineStr">
        <is>
          <t>C27</t>
        </is>
      </c>
      <c r="AV34" s="439" t="inlineStr">
        <is>
          <t>CO2</t>
        </is>
      </c>
      <c r="AW34" s="439" t="inlineStr">
        <is>
          <t>Positive</t>
        </is>
      </c>
      <c r="AX34" s="439" t="inlineStr">
        <is>
          <t>Energy conservation; Industrial development</t>
        </is>
      </c>
      <c r="AY34" s="439" t="inlineStr">
        <is>
          <t>GB 21518-2022 Minimum Allowable Values of Energy Efficiency and Energy Efficiency Grades for AC Contactors</t>
        </is>
      </c>
      <c r="AZ34" s="439" t="inlineStr">
        <is>
          <t>https://openstd.samr.gov.cn/bzgk/std/newGbInfo?hcno=2E80B4EFF3711392207A4185EB7B7911</t>
        </is>
      </c>
      <c r="BA34" s="439" t="inlineStr">
        <is>
          <t>GB 21518-2008 (superseded): https://openstd.samr.gov.cn/bzgk/std/newGbInfo?hcno=84FC32849EB46437120225D6C75D1897</t>
        </is>
      </c>
    </row>
    <row r="35">
      <c r="A35" s="439" t="inlineStr">
        <is>
          <t>CHNPRFMEAI02S000</t>
        </is>
      </c>
      <c r="B35" s="439" t="inlineStr">
        <is>
          <t>Instrument</t>
        </is>
      </c>
      <c r="C35" s="439" t="inlineStr">
        <is>
          <t>Performance standard</t>
        </is>
      </c>
      <c r="D35" s="439" t="inlineStr">
        <is>
          <t>Minimum Energy Performance Standards (MEPS) for electric appliances</t>
        </is>
      </c>
      <c r="E35" s="439" t="inlineStr">
        <is>
          <t>Industry</t>
        </is>
      </c>
      <c r="F35" s="439" t="inlineStr">
        <is>
          <t>Power transmission and distribution; Renewable energy generation</t>
        </is>
      </c>
      <c r="G35" s="439" t="inlineStr">
        <is>
          <t>电力变压器能效限定值及能效等级</t>
        </is>
      </c>
      <c r="H35" s="439" t="inlineStr">
        <is>
          <t>Minimum Allowable Values of Energy Efficiency and Energy Efficiency Grades for Power Transformers</t>
        </is>
      </c>
      <c r="I35" s="439" t="inlineStr">
        <is>
          <t>N/A</t>
        </is>
      </c>
      <c r="J35" s="439" t="inlineStr">
        <is>
          <t>GB 20052-2024 Minimum Allowable Values of Energy Efficiency and Energy Efficiency Grades for Power Transformers is a mandatory national standard, published on 29 April 2024 and effective 1 February 2025, replacing GB 20052-2020. It applies to three-phase 10 kV voltage class, non-excitation tap-changing, rated frequency 50 Hz, rated capacity 30 kVA to 2 500 kVA oil-immersed distribution transformers and dry-type distribution transformers; 35 kV to 500 kV voltage class, rated capacity 3 150 kVA and above oil-immersed power transformers; and 6 kV to 35 kV/66 kV voltage class transformers for the renewable energy generation side (solar PV, wind power, energy storage). Excludes gas-filled transformers, tower-type transformers and nacelle transformers. Energy efficiency grades are classified into three levels (Grade 1 highest), with Grade 3 as the minimum allowable value i.e. the mandatory market access threshold.</t>
        </is>
      </c>
      <c r="K35" s="439" t="inlineStr">
        <is>
          <t>Energy efficiency; Energy conservation</t>
        </is>
      </c>
      <c r="L35" s="439" t="inlineStr">
        <is>
          <t>Direct</t>
        </is>
      </c>
      <c r="M35" s="439" t="inlineStr">
        <is>
          <t>Supply-side</t>
        </is>
      </c>
      <c r="N35" s="439" t="inlineStr">
        <is>
          <t>CHN</t>
        </is>
      </c>
      <c r="O35" s="439" t="inlineStr">
        <is>
          <t>national</t>
        </is>
      </c>
      <c r="P35" s="439" t="inlineStr">
        <is>
          <t>N/A</t>
        </is>
      </c>
      <c r="Q35" s="439" t="inlineStr">
        <is>
          <t>01/06/2021</t>
        </is>
      </c>
      <c r="R35" s="439" t="inlineStr">
        <is>
          <t>01/06/2021</t>
        </is>
      </c>
      <c r="S35" s="439" t="inlineStr">
        <is>
          <t>N/A</t>
        </is>
      </c>
      <c r="T35" s="439" t="inlineStr">
        <is>
          <t>29/04/2024</t>
        </is>
      </c>
      <c r="U35" s="439" t="inlineStr">
        <is>
          <t>On 29 April 2024, GB 20052-2024 was published, replacing GB 20052-2020, extending the scope to transformers on the renewable energy generation side and raising energy efficiency values across all grades.</t>
        </is>
      </c>
      <c r="V35" s="439">
        <f>IF(R35="","In force",IF(R35="N/A","In force",IF(TODAY()&lt;DATE(VALUE(RIGHT(R35,4)),VALUE(MID(R35,4,2)),VALUE(LEFT(R35,2))),"Scheduled",IF(S35="","In force",IF(S35="N/A","In force",IF(TODAY()&lt;DATE(VALUE(RIGHT(S35,4)),VALUE(MID(S35,4,2)),VALUE(LEFT(S35,2))),"In force","Ended"))))))</f>
        <v/>
      </c>
      <c r="W35" s="439" t="inlineStr">
        <is>
          <t>State Administration for Market Regulation; Standardization Administration of China</t>
        </is>
      </c>
      <c r="X35" s="439" t="inlineStr">
        <is>
          <t>Power transformers</t>
        </is>
      </c>
      <c r="Y35" s="439" t="inlineStr">
        <is>
          <t>new</t>
        </is>
      </c>
      <c r="Z35" s="439" t="inlineStr">
        <is>
          <t>Three-phase 10 kV voltage class, non-excitation tap-changing, rated frequency 50 Hz, rated capacity 30 kVA to 2 500 kVA oil-immersed distribution transformers and dry-type distribution transformers; 35 kV to 500 kV voltage class, rated capacity 3 150 kVA and above oil-immersed power transformers; 6 kV to 35 kV/66 kV voltage class transformers for renewable energy generation side (solar PV, wind power, energy storage). Excludes gas-filled transformers, tower-type transformers and nacelle transformers.</t>
        </is>
      </c>
      <c r="AA35" s="439" t="inlineStr">
        <is>
          <t>N/A</t>
        </is>
      </c>
      <c r="AB35" s="439" t="inlineStr">
        <is>
          <t>N/A</t>
        </is>
      </c>
      <c r="AC35" s="439" t="inlineStr">
        <is>
          <t>Firms</t>
        </is>
      </c>
      <c r="AD35" s="439" t="inlineStr">
        <is>
          <t>Manufacturers and importers producing, importing or selling power transformer products within China.</t>
        </is>
      </c>
      <c r="AE35" s="439" t="inlineStr">
        <is>
          <t>Production; Sale; Import</t>
        </is>
      </c>
      <c r="AF35" s="439" t="inlineStr">
        <is>
          <t>Production, import and sale of power transformer products. Products must meet the standard's minimum allowable energy efficiency values before they can enter the market.</t>
        </is>
      </c>
      <c r="AG35" s="439" t="inlineStr">
        <is>
          <t>Grade 3</t>
        </is>
      </c>
      <c r="AH35" s="439" t="inlineStr">
        <is>
          <t>Energy efficiency grade</t>
        </is>
      </c>
      <c r="AI35" s="439" t="inlineStr">
        <is>
          <t>Power transformer energy efficiency grades are classified into three levels (Grade 1 highest, Grade 3 is the minimum allowable value). For oil-immersed distribution transformers (30 kVA to 2 500 kVA): Grade 3 no-load loss limits range from 30 W to 550 W (increasing with capacity), load loss limits range from 550 W to 17 300 W. Dry-type distribution transformers and power transformers each have corresponding loss limit tables. Transformers for renewable energy generation use an independent energy efficiency evaluation system.</t>
        </is>
      </c>
      <c r="AJ35" s="439" t="inlineStr">
        <is>
          <t>1) Power transformers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35" s="439" t="inlineStr">
        <is>
          <t>N/A</t>
        </is>
      </c>
      <c r="AL35" s="439" t="inlineStr">
        <is>
          <t>N/A</t>
        </is>
      </c>
      <c r="AM35" s="439" t="inlineStr">
        <is>
          <t>Inspections or audits conducted by government authorities or third parties</t>
        </is>
      </c>
      <c r="AN35" s="439" t="inlineStr">
        <is>
          <t>Market regulatory authorities conduct energy efficiency label supervision inspections and product quality supervision spot checks on power transformer products. The National Development and Reform Commission and the Ministry of Industry and Information Technology supervise and inspect the energy efficiency level of transformers procured by grid enterprises.</t>
        </is>
      </c>
      <c r="AO35" s="439" t="inlineStr">
        <is>
          <t>Compliance order; Monetary penalties</t>
        </is>
      </c>
      <c r="AP35" s="439" t="inlineStr">
        <is>
          <t>For production, import or sale of power transformer products not conforming to the mandatory energy efficiency standard, market regulatory authorities shall order cessation of production, import and sale, confiscate illegal gains and impose fines; in serious cases, revoke the business licence.</t>
        </is>
      </c>
      <c r="AQ35" s="439" t="inlineStr">
        <is>
          <t>Through the Transformer Energy Efficiency Improvement Plan (2021-2023) and other policies, the state requires in-service transformers to be progressively replaced with high-efficiency transformers; encourages grid enterprises to preferentially procure Grade 1 and Grade 2 high-efficiency transformers.</t>
        </is>
      </c>
      <c r="AR35" s="439" t="inlineStr">
        <is>
          <t>Through the Transformer Energy Efficiency Improvement Plan (2021-2023) and other policies, the state requires in-service transformers to be progressively replaced with high-efficiency transformers; encourages grid enterprises to preferentially procure Grade 1 and Grade 2 high-efficiency transformers.</t>
        </is>
      </c>
      <c r="AS35" s="439" t="inlineStr">
        <is>
          <t>N/A</t>
        </is>
      </c>
      <c r="AT35" s="439" t="inlineStr">
        <is>
          <t>N/A</t>
        </is>
      </c>
      <c r="AU35" s="439" t="inlineStr">
        <is>
          <t>C27; D35</t>
        </is>
      </c>
      <c r="AV35" s="439" t="inlineStr">
        <is>
          <t>CO2</t>
        </is>
      </c>
      <c r="AW35" s="439" t="inlineStr">
        <is>
          <t>Positive</t>
        </is>
      </c>
      <c r="AX35" s="439" t="inlineStr">
        <is>
          <t>Energy conservation; Industrial development</t>
        </is>
      </c>
      <c r="AY35" s="439" t="inlineStr">
        <is>
          <t>GB 20052-2024 Minimum Allowable Values of Energy Efficiency and Energy Efficiency Grades for Power Transformers</t>
        </is>
      </c>
      <c r="AZ35" s="439" t="inlineStr">
        <is>
          <t>https://openstd.samr.gov.cn/bzgk/std/newGbInfo?hcno=B0CE4A3FBCC4501211A25E3E10F75498</t>
        </is>
      </c>
      <c r="BA35" s="439" t="inlineStr">
        <is>
          <t>GB 20052-2020 (superseded): https://openstd.samr.gov.cn/bzgk/std/newGbInfo?hcno=E850FFD5EE76AC2910CEF68D317D8B32</t>
        </is>
      </c>
    </row>
    <row r="36">
      <c r="A36" s="439" t="inlineStr">
        <is>
          <t>CHNPRFMEAI03S000</t>
        </is>
      </c>
      <c r="B36" s="439" t="inlineStr">
        <is>
          <t>Instrument</t>
        </is>
      </c>
      <c r="C36" s="439" t="inlineStr">
        <is>
          <t>Performance standard</t>
        </is>
      </c>
      <c r="D36" s="439" t="inlineStr">
        <is>
          <t>Minimum Energy Performance Standards (MEPS) for electric appliances</t>
        </is>
      </c>
      <c r="E36" s="439" t="inlineStr">
        <is>
          <t>Buildings</t>
        </is>
      </c>
      <c r="F36" s="439" t="inlineStr">
        <is>
          <t>Information and communications technology; Data centres</t>
        </is>
      </c>
      <c r="G36" s="439" t="inlineStr">
        <is>
          <t>塔式和机架式服务器能效限定值及能效等级</t>
        </is>
      </c>
      <c r="H36" s="439" t="inlineStr">
        <is>
          <t>Minimum Allowable Values of Energy Efficiency and Energy Efficiency Grades for Tower and Rack Servers</t>
        </is>
      </c>
      <c r="I36" s="439" t="inlineStr">
        <is>
          <t>N/A</t>
        </is>
      </c>
      <c r="J36" s="439" t="inlineStr">
        <is>
          <t>GB 43630-2023 Minimum Allowable Values of Energy Efficiency and Energy Efficiency Grades for Tower and Rack Servers is a mandatory national standard, published on 28 December 2023 and effective 1 January 2025. It applies to 1-socket and 2-socket general-purpose tower servers and rack servers. Excludes servers equipped solely with auxiliary processing accelerators. Energy efficiency grades are classified into three levels (Grade 1 highest), with Grade 3 as the minimum allowable value i.e. the mandatory market access threshold.</t>
        </is>
      </c>
      <c r="K36" s="439" t="inlineStr">
        <is>
          <t>Energy efficiency; Energy conservation</t>
        </is>
      </c>
      <c r="L36" s="439" t="inlineStr">
        <is>
          <t>Direct</t>
        </is>
      </c>
      <c r="M36" s="439" t="inlineStr">
        <is>
          <t>Supply-side</t>
        </is>
      </c>
      <c r="N36" s="439" t="inlineStr">
        <is>
          <t>CHN</t>
        </is>
      </c>
      <c r="O36" s="439" t="inlineStr">
        <is>
          <t>national</t>
        </is>
      </c>
      <c r="P36" s="439" t="inlineStr">
        <is>
          <t>N/A</t>
        </is>
      </c>
      <c r="Q36" s="439" t="inlineStr">
        <is>
          <t>28/12/2023</t>
        </is>
      </c>
      <c r="R36" s="439" t="inlineStr">
        <is>
          <t>01/01/2025</t>
        </is>
      </c>
      <c r="S36" s="439" t="inlineStr">
        <is>
          <t>N/A</t>
        </is>
      </c>
      <c r="T36" s="439" t="inlineStr">
        <is>
          <t>N/A</t>
        </is>
      </c>
      <c r="U36" s="439" t="inlineStr">
        <is>
          <t>N/A</t>
        </is>
      </c>
      <c r="V36" s="439">
        <f>IF(R36="","In force",IF(R36="N/A","In force",IF(TODAY()&lt;DATE(VALUE(RIGHT(R36,4)),VALUE(MID(R36,4,2)),VALUE(LEFT(R36,2))),"Scheduled",IF(S36="","In force",IF(S36="N/A","In force",IF(TODAY()&lt;DATE(VALUE(RIGHT(S36,4)),VALUE(MID(S36,4,2)),VALUE(LEFT(S36,2))),"In force","Ended"))))))</f>
        <v/>
      </c>
      <c r="W36" s="439" t="inlineStr">
        <is>
          <t>State Administration for Market Regulation; Standardization Administration of China</t>
        </is>
      </c>
      <c r="X36" s="439" t="inlineStr">
        <is>
          <t>Tower and rack servers</t>
        </is>
      </c>
      <c r="Y36" s="439" t="inlineStr">
        <is>
          <t>new</t>
        </is>
      </c>
      <c r="Z36" s="439" t="inlineStr">
        <is>
          <t>1-socket and 2-socket general-purpose tower servers and rack servers. Excludes servers equipped solely with auxiliary processing accelerators.</t>
        </is>
      </c>
      <c r="AA36" s="439" t="inlineStr">
        <is>
          <t>N/A</t>
        </is>
      </c>
      <c r="AB36" s="439" t="inlineStr">
        <is>
          <t>N/A</t>
        </is>
      </c>
      <c r="AC36" s="439" t="inlineStr">
        <is>
          <t>Firms</t>
        </is>
      </c>
      <c r="AD36" s="439" t="inlineStr">
        <is>
          <t>Manufacturers and importers producing, importing or selling server products within China.</t>
        </is>
      </c>
      <c r="AE36" s="439" t="inlineStr">
        <is>
          <t>Production; Sale; Import</t>
        </is>
      </c>
      <c r="AF36" s="439" t="inlineStr">
        <is>
          <t>Production, import and sale of server products. Products must meet the standard's minimum allowable energy efficiency values before they can enter the market.</t>
        </is>
      </c>
      <c r="AG36" s="439" t="inlineStr">
        <is>
          <t>Grade 3</t>
        </is>
      </c>
      <c r="AH36" s="439" t="inlineStr">
        <is>
          <t>Energy efficiency grade</t>
        </is>
      </c>
      <c r="AI36" s="439" t="inlineStr">
        <is>
          <t>Server energy efficiency grades are classified into three levels (Grade 1 highest), with Grade 3 as the minimum allowable value i.e. the mandatory market access threshold. The evaluation indicator comprehensively considers server power consumption in idle and full-load states, as well as the Server Energy Efficiency (SEE) index.</t>
        </is>
      </c>
      <c r="AJ36" s="439" t="inlineStr">
        <is>
          <t>1) Tower and rack servers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36" s="439" t="inlineStr">
        <is>
          <t>N/A</t>
        </is>
      </c>
      <c r="AL36" s="439" t="inlineStr">
        <is>
          <t>N/A</t>
        </is>
      </c>
      <c r="AM36" s="439" t="inlineStr">
        <is>
          <t>Inspections or audits conducted by government authorities or third parties</t>
        </is>
      </c>
      <c r="AN36" s="439" t="inlineStr">
        <is>
          <t>Market regulatory authorities conduct energy efficiency label supervision inspections and product quality supervision spot checks on server products. Inspections cover the accuracy of energy efficiency grade labelling and whether the product's actual energy efficiency conforms to the labelled grade.</t>
        </is>
      </c>
      <c r="AO36" s="439" t="inlineStr">
        <is>
          <t>Compliance order; Monetary penalties</t>
        </is>
      </c>
      <c r="AP36" s="439" t="inlineStr">
        <is>
          <t>For production, import or sale of server products not conforming to the mandatory energy efficiency standard, market regulatory authorities shall order cessation of production, import and sale, confiscate illegal gains and impose fines; in serious cases, revoke the business licence.</t>
        </is>
      </c>
      <c r="AQ36" s="439" t="inlineStr">
        <is>
          <t>The state encourages procurement and use of Grade 1 and Grade 2 high-efficiency servers; promotes the market uptake of high-efficiency IT equipment through green data centre construction, government green procurement and other measures.</t>
        </is>
      </c>
      <c r="AR36" s="439" t="inlineStr">
        <is>
          <t>The state encourages procurement and use of Grade 1 and Grade 2 high-efficiency servers; promotes the market uptake of high-efficiency IT equipment through green data centre construction, government green procurement and other measures.</t>
        </is>
      </c>
      <c r="AS36" s="439" t="inlineStr">
        <is>
          <t>N/A</t>
        </is>
      </c>
      <c r="AT36" s="439" t="inlineStr">
        <is>
          <t>N/A</t>
        </is>
      </c>
      <c r="AU36" s="439" t="inlineStr">
        <is>
          <t>C26; J63</t>
        </is>
      </c>
      <c r="AV36" s="439" t="inlineStr">
        <is>
          <t>CO2</t>
        </is>
      </c>
      <c r="AW36" s="439" t="inlineStr">
        <is>
          <t>Positive</t>
        </is>
      </c>
      <c r="AX36" s="439" t="inlineStr">
        <is>
          <t>Energy conservation; Technological innovation; Industrial development</t>
        </is>
      </c>
      <c r="AY36" s="439" t="inlineStr">
        <is>
          <t>GB 43630-2023 Minimum Allowable Values of Energy Efficiency and Energy Efficiency Grades for Tower and Rack Servers</t>
        </is>
      </c>
      <c r="AZ36" s="439" t="inlineStr">
        <is>
          <t>https://openstd.samr.gov.cn/bzgk/gb/newGbInfo?hcno=0CBABD8219F6CFB2F54A520081119867</t>
        </is>
      </c>
      <c r="BA36" s="439" t="inlineStr">
        <is>
          <t>N/A</t>
        </is>
      </c>
    </row>
    <row r="37">
      <c r="A37" s="439" t="inlineStr">
        <is>
          <t>CHNPRFMEAI04S000</t>
        </is>
      </c>
      <c r="B37" s="439" t="inlineStr">
        <is>
          <t>Instrument</t>
        </is>
      </c>
      <c r="C37" s="439" t="inlineStr">
        <is>
          <t>Performance standard</t>
        </is>
      </c>
      <c r="D37" s="439" t="inlineStr">
        <is>
          <t>Minimum Energy Performance Standards (MEPS) for electric appliances</t>
        </is>
      </c>
      <c r="E37" s="439" t="inlineStr">
        <is>
          <t>Buildings</t>
        </is>
      </c>
      <c r="F37" s="439" t="inlineStr">
        <is>
          <t>Electronic equipment; Information and communications technology</t>
        </is>
      </c>
      <c r="G37" s="439" t="inlineStr">
        <is>
          <t>显示器能效限定值及能效等级</t>
        </is>
      </c>
      <c r="H37" s="439" t="inlineStr">
        <is>
          <t>Minimum Allowable Values of Energy Efficiency and Energy Efficiency Grades for Displays</t>
        </is>
      </c>
      <c r="I37" s="439" t="inlineStr">
        <is>
          <t>N/A</t>
        </is>
      </c>
      <c r="J37" s="439" t="inlineStr">
        <is>
          <t>GB 21520-2023 Minimum Allowable Values of Energy Efficiency and Energy Efficiency Grades for Displays is a mandatory national standard, published on 23 May 2023 and effective 1 June 2024, replacing GB 21520-2015. It applies to flat and curved displays with screen diagonal ≥ 40 cm, AC or DC powered, using LCD and OLED display technology, as well as LED integrated display terminals with pixel pitch 0.30 mm to 2.60 mm and luminance ≤ 3 000 cd/m². Excludes professional monitors, dual-screen displays, medical/industrial/VR/AR specialty display products and battery-only displays. Energy efficiency grades are classified into three levels (Grade 1 highest), with Grade 3 as the minimum allowable value i.e. the mandatory market access threshold.</t>
        </is>
      </c>
      <c r="K37" s="439" t="inlineStr">
        <is>
          <t>Energy efficiency; Energy conservation</t>
        </is>
      </c>
      <c r="L37" s="439" t="inlineStr">
        <is>
          <t>Direct</t>
        </is>
      </c>
      <c r="M37" s="439" t="inlineStr">
        <is>
          <t>Supply-side</t>
        </is>
      </c>
      <c r="N37" s="439" t="inlineStr">
        <is>
          <t>CHN</t>
        </is>
      </c>
      <c r="O37" s="439" t="inlineStr">
        <is>
          <t>national</t>
        </is>
      </c>
      <c r="P37" s="439" t="inlineStr">
        <is>
          <t>N/A</t>
        </is>
      </c>
      <c r="Q37" s="439" t="inlineStr">
        <is>
          <t>29/06/2015</t>
        </is>
      </c>
      <c r="R37" s="439" t="inlineStr">
        <is>
          <t>01/06/2016</t>
        </is>
      </c>
      <c r="S37" s="439" t="inlineStr">
        <is>
          <t>N/A</t>
        </is>
      </c>
      <c r="T37" s="439" t="inlineStr">
        <is>
          <t>23/05/2023</t>
        </is>
      </c>
      <c r="U37" s="439" t="inlineStr">
        <is>
          <t>On 23 May 2023, GB 21520-2023 was published, replacing GB 21520-2015, expanding the scope to OLED and LED integrated display terminals and raising energy efficiency values across all grades.</t>
        </is>
      </c>
      <c r="V37" s="439">
        <f>IF(R37="","In force",IF(R37="N/A","In force",IF(TODAY()&lt;DATE(VALUE(RIGHT(R37,4)),VALUE(MID(R37,4,2)),VALUE(LEFT(R37,2))),"Scheduled",IF(S37="","In force",IF(S37="N/A","In force",IF(TODAY()&lt;DATE(VALUE(RIGHT(S37,4)),VALUE(MID(S37,4,2)),VALUE(LEFT(S37,2))),"In force","Ended"))))))</f>
        <v/>
      </c>
      <c r="W37" s="439" t="inlineStr">
        <is>
          <t>State Administration for Market Regulation; Standardization Administration of China</t>
        </is>
      </c>
      <c r="X37" s="439" t="inlineStr">
        <is>
          <t>Displays</t>
        </is>
      </c>
      <c r="Y37" s="439" t="inlineStr">
        <is>
          <t>new</t>
        </is>
      </c>
      <c r="Z37" s="439" t="inlineStr">
        <is>
          <t>Flat and curved displays with screen diagonal ≥ 40 cm, AC or DC powered, using LCD and OLED display technology, as well as LED integrated display terminals with pixel pitch 0.30 mm to 2.60 mm and luminance ≤ 3 000 cd/m². Excludes professional monitors, dual-screen displays, medical/industrial/VR/AR specialty display products and battery-only displays.</t>
        </is>
      </c>
      <c r="AA37" s="439" t="inlineStr">
        <is>
          <t>N/A</t>
        </is>
      </c>
      <c r="AB37" s="439" t="inlineStr">
        <is>
          <t>N/A</t>
        </is>
      </c>
      <c r="AC37" s="439" t="inlineStr">
        <is>
          <t>Firms</t>
        </is>
      </c>
      <c r="AD37" s="439" t="inlineStr">
        <is>
          <t>Manufacturers and importers producing, importing or selling display products within China.</t>
        </is>
      </c>
      <c r="AE37" s="439" t="inlineStr">
        <is>
          <t>Production; Sale; Import</t>
        </is>
      </c>
      <c r="AF37" s="439" t="inlineStr">
        <is>
          <t>Production, import and sale of display products. Products must meet the standard's minimum allowable energy efficiency values before they can enter the market.</t>
        </is>
      </c>
      <c r="AG37" s="439" t="inlineStr">
        <is>
          <t>Grade 3</t>
        </is>
      </c>
      <c r="AH37" s="439" t="inlineStr">
        <is>
          <t>Energy efficiency grade</t>
        </is>
      </c>
      <c r="AI37" s="439" t="inlineStr">
        <is>
          <t>Display energy efficiency grades are classified into three levels (Grade 1 highest), with Grade 3 as the minimum allowable value i.e. the mandatory market access threshold. For LCD displays: off-mode power limit ≤ 0.30 W (Grade 3), sleep-mode power limit ≤ 0.50 W (Grade 3), on-mode power limit varies by screen area. OLED and LED integrated display terminals have corresponding energy efficiency evaluation indicators.</t>
        </is>
      </c>
      <c r="AJ37" s="439" t="inlineStr">
        <is>
          <t>1) Displays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37" s="439" t="inlineStr">
        <is>
          <t>N/A</t>
        </is>
      </c>
      <c r="AL37" s="439" t="inlineStr">
        <is>
          <t>N/A</t>
        </is>
      </c>
      <c r="AM37" s="439" t="inlineStr">
        <is>
          <t>Inspections or audits conducted by government authorities or third parties</t>
        </is>
      </c>
      <c r="AN37" s="439" t="inlineStr">
        <is>
          <t>Market regulatory authorities conduct energy efficiency label supervision inspections and product quality supervision spot checks on display products. Inspections cover the accuracy of energy efficiency grade labelling and whether the product's actual energy efficiency conforms to the labelled grade.</t>
        </is>
      </c>
      <c r="AO37" s="439" t="inlineStr">
        <is>
          <t>Compliance order; Monetary penalties</t>
        </is>
      </c>
      <c r="AP37" s="439" t="inlineStr">
        <is>
          <t>For production, import or sale of display products not conforming to the mandatory energy efficiency standard, market regulatory authorities shall order cessation of production, import and sale, confiscate illegal gains and impose fines.</t>
        </is>
      </c>
      <c r="AQ37" s="439" t="inlineStr">
        <is>
          <t>The state encourages production and use of Grade 1 and Grade 2 high-efficiency displays; promotes market uptake through energy-saving product certification and government green procurement.</t>
        </is>
      </c>
      <c r="AR37" s="439" t="inlineStr">
        <is>
          <t>The state encourages production and use of Grade 1 and Grade 2 high-efficiency displays; promotes market uptake through energy-saving product certification and government green procurement.</t>
        </is>
      </c>
      <c r="AS37" s="439" t="inlineStr">
        <is>
          <t>N/A</t>
        </is>
      </c>
      <c r="AT37" s="439" t="inlineStr">
        <is>
          <t>N/A</t>
        </is>
      </c>
      <c r="AU37" s="439" t="inlineStr">
        <is>
          <t>C26</t>
        </is>
      </c>
      <c r="AV37" s="439" t="inlineStr">
        <is>
          <t>CO2</t>
        </is>
      </c>
      <c r="AW37" s="439" t="inlineStr">
        <is>
          <t>Positive</t>
        </is>
      </c>
      <c r="AX37" s="439" t="inlineStr">
        <is>
          <t>Energy conservation; Industrial development</t>
        </is>
      </c>
      <c r="AY37" s="439" t="inlineStr">
        <is>
          <t>GB 21520-2023 Minimum Allowable Values of Energy Efficiency and Energy Efficiency Grades for Displays</t>
        </is>
      </c>
      <c r="AZ37" s="439" t="inlineStr">
        <is>
          <t>https://openstd.samr.gov.cn/bzgk/std/newGbInfo?hcno=062F417801C532C4338A5CD387C18F06</t>
        </is>
      </c>
      <c r="BA37" s="439" t="inlineStr">
        <is>
          <t>GB 21520-2015 (superseded): https://openstd.samr.gov.cn/bzgk/std/newGbInfo?hcno=5AC91551A16851D4E862C4FAE130F4CA</t>
        </is>
      </c>
    </row>
    <row r="38">
      <c r="A38" s="439" t="inlineStr">
        <is>
          <t>CHNPRFMEAI05S000</t>
        </is>
      </c>
      <c r="B38" s="439" t="inlineStr">
        <is>
          <t>Instrument</t>
        </is>
      </c>
      <c r="C38" s="439" t="inlineStr">
        <is>
          <t>Performance standard</t>
        </is>
      </c>
      <c r="D38" s="439" t="inlineStr">
        <is>
          <t>Minimum Energy Performance Standards (MEPS) for electric appliances</t>
        </is>
      </c>
      <c r="E38" s="439" t="inlineStr">
        <is>
          <t>Buildings</t>
        </is>
      </c>
      <c r="F38" s="439" t="inlineStr">
        <is>
          <t>Household appliances</t>
        </is>
      </c>
      <c r="G38" s="439" t="inlineStr">
        <is>
          <t>空气净化器能效限定值及能效等级</t>
        </is>
      </c>
      <c r="H38" s="439" t="inlineStr">
        <is>
          <t>Minimum Allowable Values of Energy Efficiency and Energy Efficiency Grades for Air Cleaners</t>
        </is>
      </c>
      <c r="I38" s="439" t="inlineStr">
        <is>
          <t>N/A</t>
        </is>
      </c>
      <c r="J38" s="439" t="inlineStr">
        <is>
          <t>GB 36893-2024 Minimum Allowable Values of Energy Efficiency and Energy Efficiency Grades for Air Cleaners is a mandatory national standard, published on 29 September 2024 and effective 1 October 2025, replacing GB 36893-2018. Its scope is significantly broader than the previous edition, covering air cleaners capable of removing particulate matter and gaseous pollutants, as well as humidifying-purifiers and purifying fans with independent air cleaning function. Energy efficiency grades are classified into three levels (Grade 1 highest), with Grade 3 as the minimum allowable value i.e. the mandatory market access threshold.</t>
        </is>
      </c>
      <c r="K38" s="439" t="inlineStr">
        <is>
          <t>Energy efficiency; Energy conservation</t>
        </is>
      </c>
      <c r="L38" s="439" t="inlineStr">
        <is>
          <t>Direct</t>
        </is>
      </c>
      <c r="M38" s="439" t="inlineStr">
        <is>
          <t>Supply-side</t>
        </is>
      </c>
      <c r="N38" s="439" t="inlineStr">
        <is>
          <t>CHN</t>
        </is>
      </c>
      <c r="O38" s="439" t="inlineStr">
        <is>
          <t>national</t>
        </is>
      </c>
      <c r="P38" s="439" t="inlineStr">
        <is>
          <t>N/A</t>
        </is>
      </c>
      <c r="Q38" s="439" t="inlineStr">
        <is>
          <t>19/11/2018</t>
        </is>
      </c>
      <c r="R38" s="439" t="inlineStr">
        <is>
          <t>01/12/2019</t>
        </is>
      </c>
      <c r="S38" s="439" t="inlineStr">
        <is>
          <t>N/A</t>
        </is>
      </c>
      <c r="T38" s="439" t="inlineStr">
        <is>
          <t>29/09/2024</t>
        </is>
      </c>
      <c r="U38" s="439" t="inlineStr">
        <is>
          <t>On 29 September 2024, GB 36893-2024 was published, replacing GB 36893-2018, significantly expanding the scope to include gaseous pollutant removal, humidifying-purifiers and purifying fans, and raising energy efficiency values across all grades.</t>
        </is>
      </c>
      <c r="V38" s="439">
        <f>IF(R38="","In force",IF(R38="N/A","In force",IF(TODAY()&lt;DATE(VALUE(RIGHT(R38,4)),VALUE(MID(R38,4,2)),VALUE(LEFT(R38,2))),"Scheduled",IF(S38="","In force",IF(S38="N/A","In force",IF(TODAY()&lt;DATE(VALUE(RIGHT(S38,4)),VALUE(MID(S38,4,2)),VALUE(LEFT(S38,2))),"In force","Ended"))))))</f>
        <v/>
      </c>
      <c r="W38" s="439" t="inlineStr">
        <is>
          <t>State Administration for Market Regulation; Standardization Administration of China</t>
        </is>
      </c>
      <c r="X38" s="439" t="inlineStr">
        <is>
          <t>Air cleaners</t>
        </is>
      </c>
      <c r="Y38" s="439" t="inlineStr">
        <is>
          <t>new</t>
        </is>
      </c>
      <c r="Z38" s="439" t="inlineStr">
        <is>
          <t>Air cleaners with single-phase rated voltage over 5 V and up to 250 V, other rated voltage up to 480 V, capable of removing particulate matter and/or gaseous pollutants, as well as humidifying-purifiers and purifying fans with independent air cleaning function.</t>
        </is>
      </c>
      <c r="AA38" s="439" t="inlineStr">
        <is>
          <t>N/A</t>
        </is>
      </c>
      <c r="AB38" s="439" t="inlineStr">
        <is>
          <t>N/A</t>
        </is>
      </c>
      <c r="AC38" s="439" t="inlineStr">
        <is>
          <t>Firms</t>
        </is>
      </c>
      <c r="AD38" s="439" t="inlineStr">
        <is>
          <t>Manufacturers and importers producing, importing or selling air cleaner products within China.</t>
        </is>
      </c>
      <c r="AE38" s="439" t="inlineStr">
        <is>
          <t>Production; Sale; Import</t>
        </is>
      </c>
      <c r="AF38" s="439" t="inlineStr">
        <is>
          <t>Production, import and sale of air cleaner products. Products must meet the standard's minimum allowable energy efficiency values before they can enter the market.</t>
        </is>
      </c>
      <c r="AG38" s="439" t="inlineStr">
        <is>
          <t>Grade 3</t>
        </is>
      </c>
      <c r="AH38" s="439" t="inlineStr">
        <is>
          <t>Energy efficiency grade</t>
        </is>
      </c>
      <c r="AI38" s="439" t="inlineStr">
        <is>
          <t>Air cleaner energy efficiency grades are classified into three levels (Grade 1 highest), with Grade 3 as the minimum allowable value i.e. the mandatory market access threshold. Evaluation indicators include energy efficiency ratio (CADR/input power) and standby power. Particulate matter energy efficiency ratio ≥ 2.0 (Grade 3), gaseous pollutant energy efficiency ratio ≥ 0.5 (Grade 3).</t>
        </is>
      </c>
      <c r="AJ38" s="439" t="inlineStr">
        <is>
          <t>1) Air cleaners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38" s="439" t="inlineStr">
        <is>
          <t>N/A</t>
        </is>
      </c>
      <c r="AL38" s="439" t="inlineStr">
        <is>
          <t>N/A</t>
        </is>
      </c>
      <c r="AM38" s="439" t="inlineStr">
        <is>
          <t>Inspections or audits conducted by government authorities or third parties</t>
        </is>
      </c>
      <c r="AN38" s="439" t="inlineStr">
        <is>
          <t>Market regulatory authorities conduct energy efficiency label supervision inspections and product quality supervision spot checks on air cleaner products. Inspections cover the accuracy of energy efficiency grade labelling and whether the product's actual energy efficiency conforms to the labelled grade.</t>
        </is>
      </c>
      <c r="AO38" s="439" t="inlineStr">
        <is>
          <t>Compliance order; Monetary penalties</t>
        </is>
      </c>
      <c r="AP38" s="439" t="inlineStr">
        <is>
          <t>For production, import or sale of air cleaner products not conforming to the mandatory energy efficiency standard, market regulatory authorities shall order cessation of production, import and sale, confiscate illegal gains and impose fines.</t>
        </is>
      </c>
      <c r="AQ38" s="439" t="inlineStr">
        <is>
          <t>The state encourages production and use of Grade 1 and Grade 2 high-efficiency air cleaners; promotes market uptake through energy-saving product certification.</t>
        </is>
      </c>
      <c r="AR38" s="439" t="inlineStr">
        <is>
          <t>The state encourages production and use of Grade 1 and Grade 2 high-efficiency air cleaners; promotes market uptake through energy-saving product certification.</t>
        </is>
      </c>
      <c r="AS38" s="439" t="inlineStr">
        <is>
          <t>N/A</t>
        </is>
      </c>
      <c r="AT38" s="439" t="inlineStr">
        <is>
          <t>N/A</t>
        </is>
      </c>
      <c r="AU38" s="439" t="inlineStr">
        <is>
          <t>C27</t>
        </is>
      </c>
      <c r="AV38" s="439" t="inlineStr">
        <is>
          <t>CO2</t>
        </is>
      </c>
      <c r="AW38" s="439" t="inlineStr">
        <is>
          <t>Positive</t>
        </is>
      </c>
      <c r="AX38" s="439" t="inlineStr">
        <is>
          <t>Energy conservation; Industrial development</t>
        </is>
      </c>
      <c r="AY38" s="439" t="inlineStr">
        <is>
          <t>GB 36893-2024 Minimum Allowable Values of Energy Efficiency and Energy Efficiency Grades for Air Cleaners</t>
        </is>
      </c>
      <c r="AZ38" s="439" t="inlineStr">
        <is>
          <t>https://openstd.samr.gov.cn/bzgk/std/newGbInfo?hcno=4BA93C92616062B1F73D34BBEB2E0233</t>
        </is>
      </c>
      <c r="BA38" s="439" t="inlineStr">
        <is>
          <t>GB 36893-2018 (superseded): https://openstd.samr.gov.cn/bzgk/std/newGbInfo?hcno=5C0BC31D782F93C1549E68FDA7474F4C</t>
        </is>
      </c>
    </row>
    <row r="39">
      <c r="A39" s="439" t="inlineStr">
        <is>
          <t>CHNPRFMEAI06S000</t>
        </is>
      </c>
      <c r="B39" s="439" t="inlineStr">
        <is>
          <t>Instrument</t>
        </is>
      </c>
      <c r="C39" s="439" t="inlineStr">
        <is>
          <t>Performance standard</t>
        </is>
      </c>
      <c r="D39" s="439" t="inlineStr">
        <is>
          <t>Minimum Energy Performance Standards (MEPS) for electric appliances</t>
        </is>
      </c>
      <c r="E39" s="439" t="inlineStr">
        <is>
          <t>Industry</t>
        </is>
      </c>
      <c r="F39" s="439" t="inlineStr">
        <is>
          <t>Industrial pumps; Water supply and drainage</t>
        </is>
      </c>
      <c r="G39" s="439" t="inlineStr">
        <is>
          <t>潜水电泵能效限定值及能效等级</t>
        </is>
      </c>
      <c r="H39" s="439" t="inlineStr">
        <is>
          <t>Minimum Allowable Values of Energy Efficiency and Energy Efficiency Grades for Submersible Motor-Pumps</t>
        </is>
      </c>
      <c r="I39" s="439" t="inlineStr">
        <is>
          <t>N/A</t>
        </is>
      </c>
      <c r="J39" s="439" t="inlineStr">
        <is>
          <t>GB 32030-2022 Minimum Allowable Values of Energy Efficiency and Energy Efficiency Grades for Submersible Motor-Pumps is a mandatory national standard, published on 29 December 2022 and effective 1 January 2024, consolidating and replacing GB 32029-2015 (small submersible motor-pumps), GB 32030-2015 (submersible motor-pumps for wells) and GB 32031-2015 (sewage and waste submersible motor-pumps). It uniformly specifies energy efficiency grades, minimum allowable values and test methods for small submersible motor-pumps, medium and large submersible motor-pumps, sewage and waste submersible motor-pumps, submersible motor-pumps for wells, and mixed-flow submersible motor-pumps. Energy efficiency grades are classified into three levels (Grade 1 highest), with Grade 3 as the minimum allowable value i.e. the mandatory market access threshold.</t>
        </is>
      </c>
      <c r="K39" s="439" t="inlineStr">
        <is>
          <t>Energy efficiency; Energy conservation</t>
        </is>
      </c>
      <c r="L39" s="439" t="inlineStr">
        <is>
          <t>Direct</t>
        </is>
      </c>
      <c r="M39" s="439" t="inlineStr">
        <is>
          <t>Supply-side</t>
        </is>
      </c>
      <c r="N39" s="439" t="inlineStr">
        <is>
          <t>CHN</t>
        </is>
      </c>
      <c r="O39" s="439" t="inlineStr">
        <is>
          <t>national</t>
        </is>
      </c>
      <c r="P39" s="439" t="inlineStr">
        <is>
          <t>N/A</t>
        </is>
      </c>
      <c r="Q39" s="439" t="inlineStr">
        <is>
          <t>29/12/2022</t>
        </is>
      </c>
      <c r="R39" s="439" t="inlineStr">
        <is>
          <t>01/01/2024</t>
        </is>
      </c>
      <c r="S39" s="439" t="inlineStr">
        <is>
          <t>N/A</t>
        </is>
      </c>
      <c r="T39" s="439" t="inlineStr">
        <is>
          <t>N/A</t>
        </is>
      </c>
      <c r="U39" s="439" t="inlineStr">
        <is>
          <t>N/A</t>
        </is>
      </c>
      <c r="V39" s="439">
        <f>IF(R39="","In force",IF(R39="N/A","In force",IF(TODAY()&lt;DATE(VALUE(RIGHT(R39,4)),VALUE(MID(R39,4,2)),VALUE(LEFT(R39,2))),"Scheduled",IF(S39="","In force",IF(S39="N/A","In force",IF(TODAY()&lt;DATE(VALUE(RIGHT(S39,4)),VALUE(MID(S39,4,2)),VALUE(LEFT(S39,2))),"In force","Ended"))))))</f>
        <v/>
      </c>
      <c r="W39" s="439" t="inlineStr">
        <is>
          <t>State Administration for Market Regulation; Standardization Administration of China</t>
        </is>
      </c>
      <c r="X39" s="439" t="inlineStr">
        <is>
          <t>Submersible motor-pumps</t>
        </is>
      </c>
      <c r="Y39" s="439" t="inlineStr">
        <is>
          <t>new</t>
        </is>
      </c>
      <c r="Z39" s="439" t="inlineStr">
        <is>
          <t>Small submersible motor-pumps, medium and large submersible motor-pumps, sewage and waste submersible motor-pumps, submersible motor-pumps for wells, and mixed-flow submersible motor-pumps. Covers all types of submersible pumps used in agricultural irrigation, urban water supply and drainage, industrial water, and wastewater treatment.</t>
        </is>
      </c>
      <c r="AA39" s="439" t="inlineStr">
        <is>
          <t>N/A</t>
        </is>
      </c>
      <c r="AB39" s="439" t="inlineStr">
        <is>
          <t>N/A</t>
        </is>
      </c>
      <c r="AC39" s="439" t="inlineStr">
        <is>
          <t>Firms</t>
        </is>
      </c>
      <c r="AD39" s="439" t="inlineStr">
        <is>
          <t>Manufacturers and importers producing, importing or selling submersible motor-pump products within China.</t>
        </is>
      </c>
      <c r="AE39" s="439" t="inlineStr">
        <is>
          <t>Production; Sale; Import</t>
        </is>
      </c>
      <c r="AF39" s="439" t="inlineStr">
        <is>
          <t>Production, import and sale of submersible motor-pump products. Products must meet the standard's minimum allowable energy efficiency values before they can enter the market.</t>
        </is>
      </c>
      <c r="AG39" s="439" t="inlineStr">
        <is>
          <t>Grade 3</t>
        </is>
      </c>
      <c r="AH39" s="439" t="inlineStr">
        <is>
          <t>Energy efficiency grade</t>
        </is>
      </c>
      <c r="AI39" s="439" t="inlineStr">
        <is>
          <t>Submersible motor-pump energy efficiency grades are classified into three levels (Grade 1 highest), with Grade 3 as the minimum allowable value i.e. the mandatory market access threshold. Minimum efficiency values (Grade 3) are specified by pump type and specific speed; for example, small submersible motor-pumps have Grade 3 efficiency values ranging from 55% to 72% (depending on flow rate and specific speed).</t>
        </is>
      </c>
      <c r="AJ39" s="439" t="inlineStr">
        <is>
          <t>1) Submersible motor-pumps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39" s="439" t="inlineStr">
        <is>
          <t>N/A</t>
        </is>
      </c>
      <c r="AL39" s="439" t="inlineStr">
        <is>
          <t>N/A</t>
        </is>
      </c>
      <c r="AM39" s="439" t="inlineStr">
        <is>
          <t>Inspections or audits conducted by government authorities or third parties</t>
        </is>
      </c>
      <c r="AN39" s="439" t="inlineStr">
        <is>
          <t>Market regulatory authorities conduct energy efficiency label supervision inspections and product quality supervision spot checks on submersible motor-pump products. Inspections cover the accuracy of energy efficiency grade labelling and whether the product's actual energy efficiency conforms to the labelled grade.</t>
        </is>
      </c>
      <c r="AO39" s="439" t="inlineStr">
        <is>
          <t>Compliance order; Monetary penalties</t>
        </is>
      </c>
      <c r="AP39" s="439" t="inlineStr">
        <is>
          <t>For production, import or sale of submersible motor-pump products not conforming to the mandatory energy efficiency standard, market regulatory authorities shall order cessation of production, import and sale, confiscate illegal gains and impose fines.</t>
        </is>
      </c>
      <c r="AQ39" s="439" t="inlineStr">
        <is>
          <t>The state encourages production and use of Grade 1 and Grade 2 high-efficiency submersible motor-pumps; promotes market uptake through energy-saving product certification and government green procurement.</t>
        </is>
      </c>
      <c r="AR39" s="439" t="inlineStr">
        <is>
          <t>The state encourages production and use of Grade 1 and Grade 2 high-efficiency submersible motor-pumps; promotes market uptake through energy-saving product certification and government green procurement.</t>
        </is>
      </c>
      <c r="AS39" s="439" t="inlineStr">
        <is>
          <t>N/A</t>
        </is>
      </c>
      <c r="AT39" s="439" t="inlineStr">
        <is>
          <t>N/A</t>
        </is>
      </c>
      <c r="AU39" s="439" t="inlineStr">
        <is>
          <t>C28</t>
        </is>
      </c>
      <c r="AV39" s="439" t="inlineStr">
        <is>
          <t>CO2</t>
        </is>
      </c>
      <c r="AW39" s="439" t="inlineStr">
        <is>
          <t>Positive</t>
        </is>
      </c>
      <c r="AX39" s="439" t="inlineStr">
        <is>
          <t>Energy conservation; Industrial development</t>
        </is>
      </c>
      <c r="AY39" s="439" t="inlineStr">
        <is>
          <t>GB 32030-2022 Minimum Allowable Values of Energy Efficiency and Energy Efficiency Grades for Submersible Motor-Pumps</t>
        </is>
      </c>
      <c r="AZ39" s="439" t="inlineStr">
        <is>
          <t>https://openstd.samr.gov.cn/bzgk/std/newGbInfo?hcno=A169A5996E7443A3CF22F1BF58A151C9</t>
        </is>
      </c>
      <c r="BA39" s="439" t="inlineStr">
        <is>
          <t>N/A</t>
        </is>
      </c>
    </row>
    <row r="40">
      <c r="A40" s="439" t="inlineStr">
        <is>
          <t>CHNPRFMEAI07S000</t>
        </is>
      </c>
      <c r="B40" s="439" t="inlineStr">
        <is>
          <t>Instrument</t>
        </is>
      </c>
      <c r="C40" s="439" t="inlineStr">
        <is>
          <t>Performance standard</t>
        </is>
      </c>
      <c r="D40" s="439" t="inlineStr">
        <is>
          <t>Minimum Energy Performance Standards (MEPS) for electric appliances</t>
        </is>
      </c>
      <c r="E40" s="439" t="inlineStr">
        <is>
          <t>Buildings</t>
        </is>
      </c>
      <c r="F40" s="439" t="inlineStr">
        <is>
          <t>Household appliances</t>
        </is>
      </c>
      <c r="G40" s="439" t="inlineStr">
        <is>
          <t>电风扇能效限定值及能效等级</t>
        </is>
      </c>
      <c r="H40" s="439" t="inlineStr">
        <is>
          <t>Minimum Allowable Values of Energy Efficiency and Energy Efficiency Grades for Electric Fans</t>
        </is>
      </c>
      <c r="I40" s="439" t="inlineStr">
        <is>
          <t>N/A</t>
        </is>
      </c>
      <c r="J40" s="439" t="inlineStr">
        <is>
          <t>GB 12021.9-2021 Minimum Allowable Values of Energy Efficiency and Energy Efficiency Grades for Electric Fans is a mandatory national standard, published on 11 October 2021 and effective 1 November 2022, replacing GB 12021.9-2008. It applies to table fans, blade circulation fans, wall fans, table-floor fans, pedestal fans and ceiling fans with single-phase rated voltage not exceeding 250 V or other rated voltage not exceeding 480 V, driven by AC or DC motors. Compared with the 2008 edition, it adds definitions and assessment methods for DC motor-driven fans and concentrated-flow fans, adds standby power requirements, and significantly raises energy efficiency values across all grades. Energy efficiency grades are classified into three levels (Grade 1 highest), with Grade 3 as the minimum allowable value i.e. the mandatory market access threshold.</t>
        </is>
      </c>
      <c r="K40" s="439" t="inlineStr">
        <is>
          <t>Energy efficiency; Energy conservation</t>
        </is>
      </c>
      <c r="L40" s="439" t="inlineStr">
        <is>
          <t>Direct</t>
        </is>
      </c>
      <c r="M40" s="439" t="inlineStr">
        <is>
          <t>Supply-side</t>
        </is>
      </c>
      <c r="N40" s="439" t="inlineStr">
        <is>
          <t>CHN</t>
        </is>
      </c>
      <c r="O40" s="439" t="inlineStr">
        <is>
          <t>national</t>
        </is>
      </c>
      <c r="P40" s="439" t="inlineStr">
        <is>
          <t>N/A</t>
        </is>
      </c>
      <c r="Q40" s="439" t="inlineStr">
        <is>
          <t>01/03/2009</t>
        </is>
      </c>
      <c r="R40" s="439" t="inlineStr">
        <is>
          <t>01/03/2010</t>
        </is>
      </c>
      <c r="S40" s="439" t="inlineStr">
        <is>
          <t>N/A</t>
        </is>
      </c>
      <c r="T40" s="439" t="inlineStr">
        <is>
          <t>11/10/2021</t>
        </is>
      </c>
      <c r="U40" s="439" t="inlineStr">
        <is>
          <t>On 11 October 2021, GB 12021.9-2021 was published, replacing GB 12021.9-2008, adding DC motor-driven fans and concentrated-flow fans, adding standby power requirements, and raising Grade 1 energy efficiency values by 30.9% to 80.6%.</t>
        </is>
      </c>
      <c r="V40" s="439">
        <f>IF(R40="","In force",IF(R40="N/A","In force",IF(TODAY()&lt;DATE(VALUE(RIGHT(R40,4)),VALUE(MID(R40,4,2)),VALUE(LEFT(R40,2))),"Scheduled",IF(S40="","In force",IF(S40="N/A","In force",IF(TODAY()&lt;DATE(VALUE(RIGHT(S40,4)),VALUE(MID(S40,4,2)),VALUE(LEFT(S40,2))),"In force","Ended"))))))</f>
        <v/>
      </c>
      <c r="W40" s="439" t="inlineStr">
        <is>
          <t>State Administration for Market Regulation; Standardization Administration of China</t>
        </is>
      </c>
      <c r="X40" s="439" t="inlineStr">
        <is>
          <t>Electric fans</t>
        </is>
      </c>
      <c r="Y40" s="439" t="inlineStr">
        <is>
          <t>new</t>
        </is>
      </c>
      <c r="Z40" s="439" t="inlineStr">
        <is>
          <t>Table fans, blade circulation fans, wall fans, table-floor fans, pedestal fans and ceiling fans, with single-phase rated voltage not exceeding 250 V or other rated voltage not exceeding 480 V, driven by AC or DC motors.</t>
        </is>
      </c>
      <c r="AA40" s="439" t="inlineStr">
        <is>
          <t>N/A</t>
        </is>
      </c>
      <c r="AB40" s="439" t="inlineStr">
        <is>
          <t>N/A</t>
        </is>
      </c>
      <c r="AC40" s="439" t="inlineStr">
        <is>
          <t>Firms</t>
        </is>
      </c>
      <c r="AD40" s="439" t="inlineStr">
        <is>
          <t>Manufacturers and importers producing, importing or selling electric fan products within China.</t>
        </is>
      </c>
      <c r="AE40" s="439" t="inlineStr">
        <is>
          <t>Production; Sale; Import</t>
        </is>
      </c>
      <c r="AF40" s="439" t="inlineStr">
        <is>
          <t>Production, import and sale of electric fan products. Products must meet the standard's minimum allowable energy efficiency values before they can enter the market.</t>
        </is>
      </c>
      <c r="AG40" s="439" t="inlineStr">
        <is>
          <t>Grade 3</t>
        </is>
      </c>
      <c r="AH40" s="439" t="inlineStr">
        <is>
          <t>Energy efficiency grade</t>
        </is>
      </c>
      <c r="AI40" s="439" t="inlineStr">
        <is>
          <t>Electric fan energy efficiency grades are classified into three levels (Grade 1 highest), with Grade 3 as the minimum allowable value i.e. the mandatory market access threshold. The evaluation indicator is energy efficiency value (m³/(min·W)), set by fan type (table/wall/pedestal/ceiling etc.), blade specification and drive type (AC/DC). Compared with the 2008 edition, Grade 1 energy efficiency values increased by 30.9% to 80.6%; a new standby power requirement of ≤ 0.5 W was added.</t>
        </is>
      </c>
      <c r="AJ40" s="439" t="inlineStr">
        <is>
          <t>1) Electric fans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40" s="439" t="inlineStr">
        <is>
          <t>N/A</t>
        </is>
      </c>
      <c r="AL40" s="439" t="inlineStr">
        <is>
          <t>N/A</t>
        </is>
      </c>
      <c r="AM40" s="439" t="inlineStr">
        <is>
          <t>Inspections or audits conducted by government authorities or third parties</t>
        </is>
      </c>
      <c r="AN40" s="439" t="inlineStr">
        <is>
          <t>Market regulatory authorities conduct energy efficiency label supervision inspections and product quality supervision spot checks on electric fan products. Inspections cover the accuracy of energy efficiency grade labelling and whether the product's actual energy efficiency conforms to the labelled grade.</t>
        </is>
      </c>
      <c r="AO40" s="439" t="inlineStr">
        <is>
          <t>Compliance order; Monetary penalties</t>
        </is>
      </c>
      <c r="AP40" s="439" t="inlineStr">
        <is>
          <t>For production, import or sale of electric fan products not conforming to the mandatory energy efficiency standard, market regulatory authorities shall order cessation of production, import and sale, confiscate illegal gains and impose fines.</t>
        </is>
      </c>
      <c r="AQ40" s="439" t="inlineStr">
        <is>
          <t>The state encourages production and use of Grade 1 and Grade 2 high-efficiency electric fans; promotes market uptake through energy-saving product certification and government green procurement.</t>
        </is>
      </c>
      <c r="AR40" s="439" t="inlineStr">
        <is>
          <t>The state encourages production and use of Grade 1 and Grade 2 high-efficiency electric fans; promotes market uptake through energy-saving product certification and government green procurement.</t>
        </is>
      </c>
      <c r="AS40" s="439" t="inlineStr">
        <is>
          <t>N/A</t>
        </is>
      </c>
      <c r="AT40" s="439" t="inlineStr">
        <is>
          <t>N/A</t>
        </is>
      </c>
      <c r="AU40" s="439" t="inlineStr">
        <is>
          <t>C27</t>
        </is>
      </c>
      <c r="AV40" s="439" t="inlineStr">
        <is>
          <t>CO2</t>
        </is>
      </c>
      <c r="AW40" s="439" t="inlineStr">
        <is>
          <t>Positive</t>
        </is>
      </c>
      <c r="AX40" s="439" t="inlineStr">
        <is>
          <t>Energy conservation; Industrial development</t>
        </is>
      </c>
      <c r="AY40" s="439" t="inlineStr">
        <is>
          <t>GB 12021.9-2021 Minimum Allowable Values of Energy Efficiency and Energy Efficiency Grades for Electric Fans</t>
        </is>
      </c>
      <c r="AZ40" s="439" t="inlineStr">
        <is>
          <t>https://openstd.samr.gov.cn/bzgk/std/newGbInfo?hcno=91AD3442EF85B846C4DB9879198D200E</t>
        </is>
      </c>
      <c r="BA40" s="439" t="inlineStr">
        <is>
          <t>GB 12021.9-2008 (superseded): https://std.samr.gov.cn/gb/search/gbDetailed?id=71F772D7C8C1D3A7E05397BE0A0AB82A</t>
        </is>
      </c>
    </row>
    <row r="41">
      <c r="A41" s="439" t="inlineStr">
        <is>
          <t>CHNPRFMEAI08S000</t>
        </is>
      </c>
      <c r="B41" s="439" t="inlineStr">
        <is>
          <t>Instrument</t>
        </is>
      </c>
      <c r="C41" s="439" t="inlineStr">
        <is>
          <t>Performance standard</t>
        </is>
      </c>
      <c r="D41" s="439" t="inlineStr">
        <is>
          <t>Minimum Energy Performance Standards (MEPS) for electric appliances</t>
        </is>
      </c>
      <c r="E41" s="439" t="inlineStr">
        <is>
          <t>Buildings</t>
        </is>
      </c>
      <c r="F41" s="439" t="inlineStr">
        <is>
          <t>Consumer electronics</t>
        </is>
      </c>
      <c r="G41" s="439" t="inlineStr">
        <is>
          <t>平板电视与机顶盒能效限定值及能效等级</t>
        </is>
      </c>
      <c r="H41" s="439" t="inlineStr">
        <is>
          <t>Minimum Allowable Values of Energy Efficiency and Energy Efficiency Grades for Flat Panel Televisions and Set-Top Boxes</t>
        </is>
      </c>
      <c r="I41" s="439" t="inlineStr">
        <is>
          <t>N/A</t>
        </is>
      </c>
      <c r="J41" s="439" t="inlineStr">
        <is>
          <t>GB 24850-2020 Minimum Allowable Values of Energy Efficiency and Energy Efficiency Grades for Flat Panel Televisions and Set-Top Boxes is a mandatory national standard, published on 23 July 2020 and effective 1 August 2021, consolidating and replacing GB 24850-2013 (flat panel televisions) and GB 25957-2010 (set-top boxes). It applies to LCD televisions, OLED televisions, and wired, terrestrial, satellite and network set-top boxes. Excludes direct broadcast satellite set-top boxes. Energy efficiency grades are classified into five levels (Grade 1 highest), and one of the five grades is the minimum allowable value. The standard adds 8K television energy efficiency requirements and raises the energy efficiency requirements for 4K and below flat panel televisions and set-top boxes.</t>
        </is>
      </c>
      <c r="K41" s="439" t="inlineStr">
        <is>
          <t>Energy efficiency; Energy conservation</t>
        </is>
      </c>
      <c r="L41" s="439" t="inlineStr">
        <is>
          <t>Direct</t>
        </is>
      </c>
      <c r="M41" s="439" t="inlineStr">
        <is>
          <t>Supply-side</t>
        </is>
      </c>
      <c r="N41" s="439" t="inlineStr">
        <is>
          <t>CHN</t>
        </is>
      </c>
      <c r="O41" s="439" t="inlineStr">
        <is>
          <t>national</t>
        </is>
      </c>
      <c r="P41" s="439" t="inlineStr">
        <is>
          <t>N/A</t>
        </is>
      </c>
      <c r="Q41" s="439" t="inlineStr">
        <is>
          <t>23/07/2020</t>
        </is>
      </c>
      <c r="R41" s="439" t="inlineStr">
        <is>
          <t>01/08/2021</t>
        </is>
      </c>
      <c r="S41" s="439" t="inlineStr">
        <is>
          <t>N/A</t>
        </is>
      </c>
      <c r="T41" s="439" t="inlineStr">
        <is>
          <t>N/A</t>
        </is>
      </c>
      <c r="U41" s="439" t="inlineStr">
        <is>
          <t>N/A</t>
        </is>
      </c>
      <c r="V41" s="439">
        <f>IF(R41="","In force",IF(R41="N/A","In force",IF(TODAY()&lt;DATE(VALUE(RIGHT(R41,4)),VALUE(MID(R41,4,2)),VALUE(LEFT(R41,2))),"Scheduled",IF(S41="","In force",IF(S41="N/A","In force",IF(TODAY()&lt;DATE(VALUE(RIGHT(S41,4)),VALUE(MID(S41,4,2)),VALUE(LEFT(S41,2))),"In force","Ended"))))))</f>
        <v/>
      </c>
      <c r="W41" s="439" t="inlineStr">
        <is>
          <t>State Administration for Market Regulation; Standardization Administration of China</t>
        </is>
      </c>
      <c r="X41" s="439" t="inlineStr">
        <is>
          <t>Flat panel televisions and set-top boxes</t>
        </is>
      </c>
      <c r="Y41" s="439" t="inlineStr">
        <is>
          <t>new</t>
        </is>
      </c>
      <c r="Z41" s="439" t="inlineStr">
        <is>
          <t>LCD televisions and OLED televisions; wired, terrestrial, satellite and network set-top boxes. Excludes direct broadcast satellite set-top boxes.</t>
        </is>
      </c>
      <c r="AA41" s="439" t="inlineStr">
        <is>
          <t>N/A</t>
        </is>
      </c>
      <c r="AB41" s="439" t="inlineStr">
        <is>
          <t>N/A</t>
        </is>
      </c>
      <c r="AC41" s="439" t="inlineStr">
        <is>
          <t>Firms</t>
        </is>
      </c>
      <c r="AD41" s="439" t="inlineStr">
        <is>
          <t>Manufacturers and importers producing, importing or selling flat panel television and set-top box products within China.</t>
        </is>
      </c>
      <c r="AE41" s="439" t="inlineStr">
        <is>
          <t>Production; Sale; Import</t>
        </is>
      </c>
      <c r="AF41" s="439" t="inlineStr">
        <is>
          <t>Production, import and sale of flat panel television and set-top box products. Products must meet the standard's minimum allowable energy efficiency values before they can enter the market.</t>
        </is>
      </c>
      <c r="AG41" s="439" t="inlineStr">
        <is>
          <t>Grade 5</t>
        </is>
      </c>
      <c r="AH41" s="439" t="inlineStr">
        <is>
          <t>Energy efficiency grade</t>
        </is>
      </c>
      <c r="AI41" s="439" t="inlineStr">
        <is>
          <t>Flat panel television and set-top box energy efficiency grades are classified into five levels (Grade 1 highest), with one of the five grades as the minimum allowable value. The evaluation uses the Energy Efficiency Index (EEI) for televisions, comprehensively considering on-mode power, standby power and screen area. Set-top boxes have separate minimum allowable values by type (wired/terrestrial/satellite/network). The standard adds 8K television energy efficiency requirements and raises the energy efficiency threshold for 4K and below televisions.</t>
        </is>
      </c>
      <c r="AJ41" s="439" t="inlineStr">
        <is>
          <t>1) Flat panel televisions and set-top boxes must meet the standard's minimum allowable energy efficiency values before they can be produced, imported or sold; 2) Products must bear an energy efficiency grade label; 3) Energy efficiency grades are classified as Grade 1 to 5, with the minimum allowable value as the market access threshold.</t>
        </is>
      </c>
      <c r="AK41" s="439" t="inlineStr">
        <is>
          <t>N/A</t>
        </is>
      </c>
      <c r="AL41" s="439" t="inlineStr">
        <is>
          <t>N/A</t>
        </is>
      </c>
      <c r="AM41" s="439" t="inlineStr">
        <is>
          <t>Inspections or audits conducted by government authorities or third parties</t>
        </is>
      </c>
      <c r="AN41" s="439" t="inlineStr">
        <is>
          <t>Market regulatory authorities conduct energy efficiency label supervision inspections and product quality supervision spot checks on flat panel television and set-top box products. Inspections cover the accuracy of energy efficiency grade labelling and whether the product's actual energy efficiency conforms to the labelled grade.</t>
        </is>
      </c>
      <c r="AO41" s="439" t="inlineStr">
        <is>
          <t>Compliance order; Monetary penalties</t>
        </is>
      </c>
      <c r="AP41" s="439" t="inlineStr">
        <is>
          <t>For production, import or sale of flat panel television and set-top box products not conforming to the mandatory energy efficiency standard, market regulatory authorities shall order cessation of production, import and sale, confiscate illegal gains and impose fines.</t>
        </is>
      </c>
      <c r="AQ41" s="439" t="inlineStr">
        <is>
          <t>The state encourages production and use of Grade 1 and Grade 2 high-efficiency televisions and set-top boxes; promotes the market uptake of high-efficiency consumer electronics through energy-saving product certification.</t>
        </is>
      </c>
      <c r="AR41" s="439" t="inlineStr">
        <is>
          <t>The state encourages production and use of Grade 1 and Grade 2 high-efficiency televisions and set-top boxes; promotes the market uptake of high-efficiency consumer electronics through energy-saving product certification.</t>
        </is>
      </c>
      <c r="AS41" s="439" t="inlineStr">
        <is>
          <t>N/A</t>
        </is>
      </c>
      <c r="AT41" s="439" t="inlineStr">
        <is>
          <t>N/A</t>
        </is>
      </c>
      <c r="AU41" s="439" t="inlineStr">
        <is>
          <t>C26</t>
        </is>
      </c>
      <c r="AV41" s="439" t="inlineStr">
        <is>
          <t>CO2</t>
        </is>
      </c>
      <c r="AW41" s="439" t="inlineStr">
        <is>
          <t>Positive</t>
        </is>
      </c>
      <c r="AX41" s="439" t="inlineStr">
        <is>
          <t>Energy conservation; Industrial development</t>
        </is>
      </c>
      <c r="AY41" s="439" t="inlineStr">
        <is>
          <t>GB 24850-2020 Minimum Allowable Values of Energy Efficiency and Energy Efficiency Grades for Flat Panel Televisions and Set-Top Boxes</t>
        </is>
      </c>
      <c r="AZ41" s="439" t="inlineStr">
        <is>
          <t>https://openstd.samr.gov.cn/bzgk/gb/newGbInfo?hcno=C372F09A3155C3B9967182CAD49415BA</t>
        </is>
      </c>
      <c r="BA41" s="439" t="inlineStr">
        <is>
          <t>N/A</t>
        </is>
      </c>
    </row>
    <row r="42">
      <c r="A42" s="439" t="inlineStr">
        <is>
          <t>CHNPRFMEAI09S000</t>
        </is>
      </c>
      <c r="B42" s="439" t="inlineStr">
        <is>
          <t>Instrument</t>
        </is>
      </c>
      <c r="C42" s="439" t="inlineStr">
        <is>
          <t>Performance standard</t>
        </is>
      </c>
      <c r="D42" s="439" t="inlineStr">
        <is>
          <t>Minimum Energy Performance Standards (MEPS) for electric appliances</t>
        </is>
      </c>
      <c r="E42" s="439" t="inlineStr">
        <is>
          <t>Buildings</t>
        </is>
      </c>
      <c r="F42" s="439" t="inlineStr">
        <is>
          <t>Industrial fans; Heating, ventilation and air conditioning</t>
        </is>
      </c>
      <c r="G42" s="439" t="inlineStr">
        <is>
          <t>通风机能效限定值及能效等级</t>
        </is>
      </c>
      <c r="H42" s="439" t="inlineStr">
        <is>
          <t>Minimum Allowable Values of Energy Efficiency and Energy Efficiency Grades for Fans</t>
        </is>
      </c>
      <c r="I42" s="439" t="inlineStr">
        <is>
          <t>N/A</t>
        </is>
      </c>
      <c r="J42" s="439" t="inlineStr">
        <is>
          <t>GB 19761-2020 Minimum Allowable Values of Energy Efficiency and Energy Efficiency Grades for Fans is a mandatory national standard, published on 29 May 2020 and effective 1 June 2021, replacing GB 19761-2009. It applies to general-purpose centrifugal fans, general-purpose axial fans, centrifugal induced draft fans for industrial boilers, centrifugal fans for power station boilers, axial fans for power stations, centrifugal fans for HVAC, and forward-curved multi-blade centrifugal fans. Excludes duct-type fans for air conditioning, cabinet-type fans, centrifugal fans without volute casings and other special-structure fans. Energy efficiency grades are classified into three levels (Grade 1 highest), with Grade 3 as the minimum allowable value i.e. the mandatory market access threshold.</t>
        </is>
      </c>
      <c r="K42" s="439" t="inlineStr">
        <is>
          <t>Energy efficiency; Energy conservation</t>
        </is>
      </c>
      <c r="L42" s="439" t="inlineStr">
        <is>
          <t>Direct</t>
        </is>
      </c>
      <c r="M42" s="439" t="inlineStr">
        <is>
          <t>Supply-side</t>
        </is>
      </c>
      <c r="N42" s="439" t="inlineStr">
        <is>
          <t>CHN</t>
        </is>
      </c>
      <c r="O42" s="439" t="inlineStr">
        <is>
          <t>national</t>
        </is>
      </c>
      <c r="P42" s="439" t="inlineStr">
        <is>
          <t>N/A</t>
        </is>
      </c>
      <c r="Q42" s="439" t="inlineStr">
        <is>
          <t>29/05/2020</t>
        </is>
      </c>
      <c r="R42" s="439" t="inlineStr">
        <is>
          <t>01/06/2021</t>
        </is>
      </c>
      <c r="S42" s="439" t="inlineStr">
        <is>
          <t>N/A</t>
        </is>
      </c>
      <c r="T42" s="439" t="inlineStr">
        <is>
          <t>N/A</t>
        </is>
      </c>
      <c r="U42" s="439" t="inlineStr">
        <is>
          <t>N/A</t>
        </is>
      </c>
      <c r="V42" s="439">
        <f>IF(R42="","In force",IF(R42="N/A","In force",IF(TODAY()&lt;DATE(VALUE(RIGHT(R42,4)),VALUE(MID(R42,4,2)),VALUE(LEFT(R42,2))),"Scheduled",IF(S42="","In force",IF(S42="N/A","In force",IF(TODAY()&lt;DATE(VALUE(RIGHT(S42,4)),VALUE(MID(S42,4,2)),VALUE(LEFT(S42,2))),"In force","Ended"))))))</f>
        <v/>
      </c>
      <c r="W42" s="439" t="inlineStr">
        <is>
          <t>State Administration for Market Regulation; Standardization Administration of China</t>
        </is>
      </c>
      <c r="X42" s="439" t="inlineStr">
        <is>
          <t>Fans</t>
        </is>
      </c>
      <c r="Y42" s="439" t="inlineStr">
        <is>
          <t>new</t>
        </is>
      </c>
      <c r="Z42" s="439" t="inlineStr">
        <is>
          <t>General-purpose centrifugal fans, general-purpose axial fans, centrifugal induced draft fans for industrial boilers, centrifugal fans for power station boilers, axial fans for power stations, centrifugal fans for HVAC, and forward-curved multi-blade centrifugal fans. Excludes duct-type fans for air conditioning, cabinet-type fans, centrifugal fans without volute casings and other special-structure fans.</t>
        </is>
      </c>
      <c r="AA42" s="439" t="inlineStr">
        <is>
          <t>N/A</t>
        </is>
      </c>
      <c r="AB42" s="439" t="inlineStr">
        <is>
          <t>N/A</t>
        </is>
      </c>
      <c r="AC42" s="439" t="inlineStr">
        <is>
          <t>Firms</t>
        </is>
      </c>
      <c r="AD42" s="439" t="inlineStr">
        <is>
          <t>Manufacturers and importers producing, importing or selling fan products within China.</t>
        </is>
      </c>
      <c r="AE42" s="439" t="inlineStr">
        <is>
          <t>Production; Sale; Import</t>
        </is>
      </c>
      <c r="AF42" s="439" t="inlineStr">
        <is>
          <t>Production, import and sale of fan products. Products must meet the standard's minimum allowable energy efficiency values before they can enter the market.</t>
        </is>
      </c>
      <c r="AG42" s="439" t="inlineStr">
        <is>
          <t>Grade 3</t>
        </is>
      </c>
      <c r="AH42" s="439" t="inlineStr">
        <is>
          <t>Energy efficiency grade</t>
        </is>
      </c>
      <c r="AI42" s="439" t="inlineStr">
        <is>
          <t>Fan energy efficiency grades are classified into three levels (Grade 1 highest), with Grade 3 as the minimum allowable value i.e. the mandatory market access threshold. The evaluation indicator is fan efficiency (%), with values set by fan type (centrifugal/axial), size number (impeller diameter) and specific speed. Different size numbers have corresponding minimum efficiency values.</t>
        </is>
      </c>
      <c r="AJ42" s="439" t="inlineStr">
        <is>
          <t>1) Fans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42" s="439" t="inlineStr">
        <is>
          <t>N/A</t>
        </is>
      </c>
      <c r="AL42" s="439" t="inlineStr">
        <is>
          <t>N/A</t>
        </is>
      </c>
      <c r="AM42" s="439" t="inlineStr">
        <is>
          <t>Inspections or audits conducted by government authorities or third parties</t>
        </is>
      </c>
      <c r="AN42" s="439" t="inlineStr">
        <is>
          <t>Market regulatory authorities conduct energy efficiency label supervision inspections and product quality supervision spot checks on fan products. Inspections cover the accuracy of energy efficiency grade labelling and whether the product's actual energy efficiency conforms to the labelled grade.</t>
        </is>
      </c>
      <c r="AO42" s="439" t="inlineStr">
        <is>
          <t>Compliance order; Monetary penalties</t>
        </is>
      </c>
      <c r="AP42" s="439" t="inlineStr">
        <is>
          <t>For production, import or sale of fan products not conforming to the mandatory energy efficiency standard, market regulatory authorities shall order cessation of production, import and sale, confiscate illegal gains and impose fines.</t>
        </is>
      </c>
      <c r="AQ42" s="439" t="inlineStr">
        <is>
          <t>The state encourages production and use of Grade 1 and Grade 2 high-efficiency fans; promotes the market uptake of high-efficiency fans through energy-saving product certification.</t>
        </is>
      </c>
      <c r="AR42" s="439" t="inlineStr">
        <is>
          <t>The state encourages production and use of Grade 1 and Grade 2 high-efficiency fans; promotes the market uptake of high-efficiency fans through energy-saving product certification.</t>
        </is>
      </c>
      <c r="AS42" s="439" t="inlineStr">
        <is>
          <t>N/A</t>
        </is>
      </c>
      <c r="AT42" s="439" t="inlineStr">
        <is>
          <t>N/A</t>
        </is>
      </c>
      <c r="AU42" s="439" t="inlineStr">
        <is>
          <t>C28</t>
        </is>
      </c>
      <c r="AV42" s="439" t="inlineStr">
        <is>
          <t>CO2</t>
        </is>
      </c>
      <c r="AW42" s="439" t="inlineStr">
        <is>
          <t>Positive</t>
        </is>
      </c>
      <c r="AX42" s="439" t="inlineStr">
        <is>
          <t>Energy conservation; Industrial development</t>
        </is>
      </c>
      <c r="AY42" s="439" t="inlineStr">
        <is>
          <t>GB 19761-2020 Minimum Allowable Values of Energy Efficiency and Energy Efficiency Grades for Fans</t>
        </is>
      </c>
      <c r="AZ42" s="439" t="inlineStr">
        <is>
          <t>https://openstd.samr.gov.cn/bzgk/std/newGbInfo?hcno=5C781533AE5B55C239B50AE737E1B9A6</t>
        </is>
      </c>
      <c r="BA42" s="439" t="inlineStr">
        <is>
          <t>N/A</t>
        </is>
      </c>
    </row>
    <row r="43">
      <c r="A43" s="439" t="inlineStr">
        <is>
          <t>CHNPRFMEAI10S000</t>
        </is>
      </c>
      <c r="B43" s="439" t="inlineStr">
        <is>
          <t>Instrument</t>
        </is>
      </c>
      <c r="C43" s="439" t="inlineStr">
        <is>
          <t>Performance standard</t>
        </is>
      </c>
      <c r="D43" s="439" t="inlineStr">
        <is>
          <t>Minimum Energy Performance Standards (MEPS) for electric appliances</t>
        </is>
      </c>
      <c r="E43" s="439" t="inlineStr">
        <is>
          <t>Industry</t>
        </is>
      </c>
      <c r="F43" s="439" t="inlineStr">
        <is>
          <t>Industrial compressors; General machinery</t>
        </is>
      </c>
      <c r="G43" s="439" t="inlineStr">
        <is>
          <t>容积式空气压缩机能效限定值及能效等级</t>
        </is>
      </c>
      <c r="H43" s="439" t="inlineStr">
        <is>
          <t>Minimum Allowable Values of Energy Efficiency and Energy Efficiency Grades for Displacement Air Compressors</t>
        </is>
      </c>
      <c r="I43" s="439" t="inlineStr">
        <is>
          <t>N/A</t>
        </is>
      </c>
      <c r="J43" s="439" t="inlineStr">
        <is>
          <t>GB 19153-2019 Minimum Allowable Values of Energy Efficiency and Energy Efficiency Grades for Displacement Air Compressors is a mandatory national standard, published on 31 December 2019 and effective 1 July 2020, replacing GB 19153-2009. It applies to general-purpose oil-injected rotary air compressors, general-purpose variable-speed oil-injected rotary air compressors, general-purpose reciprocating piston air compressors, oil-free reciprocating piston air compressors, and direct-coupled portable reciprocating piston air compressors. Energy efficiency grades are classified into three levels (Grade 1 highest), with Grade 3 as the minimum allowable value i.e. the mandatory market access threshold.</t>
        </is>
      </c>
      <c r="K43" s="439" t="inlineStr">
        <is>
          <t>Energy efficiency; Energy conservation</t>
        </is>
      </c>
      <c r="L43" s="439" t="inlineStr">
        <is>
          <t>Direct</t>
        </is>
      </c>
      <c r="M43" s="439" t="inlineStr">
        <is>
          <t>Supply-side</t>
        </is>
      </c>
      <c r="N43" s="439" t="inlineStr">
        <is>
          <t>CHN</t>
        </is>
      </c>
      <c r="O43" s="439" t="inlineStr">
        <is>
          <t>national</t>
        </is>
      </c>
      <c r="P43" s="439" t="inlineStr">
        <is>
          <t>N/A</t>
        </is>
      </c>
      <c r="Q43" s="439" t="inlineStr">
        <is>
          <t>31/12/2019</t>
        </is>
      </c>
      <c r="R43" s="439" t="inlineStr">
        <is>
          <t>01/07/2020</t>
        </is>
      </c>
      <c r="S43" s="439" t="inlineStr">
        <is>
          <t>N/A</t>
        </is>
      </c>
      <c r="T43" s="439" t="inlineStr">
        <is>
          <t>N/A</t>
        </is>
      </c>
      <c r="U43" s="439" t="inlineStr">
        <is>
          <t>N/A</t>
        </is>
      </c>
      <c r="V43" s="439">
        <f>IF(R43="","In force",IF(R43="N/A","In force",IF(TODAY()&lt;DATE(VALUE(RIGHT(R43,4)),VALUE(MID(R43,4,2)),VALUE(LEFT(R43,2))),"Scheduled",IF(S43="","In force",IF(S43="N/A","In force",IF(TODAY()&lt;DATE(VALUE(RIGHT(S43,4)),VALUE(MID(S43,4,2)),VALUE(LEFT(S43,2))),"In force","Ended"))))))</f>
        <v/>
      </c>
      <c r="W43" s="439" t="inlineStr">
        <is>
          <t>State Administration for Market Regulation; Standardization Administration of China</t>
        </is>
      </c>
      <c r="X43" s="439" t="inlineStr">
        <is>
          <t>Displacement air compressors</t>
        </is>
      </c>
      <c r="Y43" s="439" t="inlineStr">
        <is>
          <t>new</t>
        </is>
      </c>
      <c r="Z43" s="439" t="inlineStr">
        <is>
          <t>General-purpose oil-injected rotary air compressors (drive motor power 1.5 kW to 630 kW, discharge pressure 0.25 MPa to 1.4 MPa); general-purpose variable-speed oil-injected rotary air compressors (2.2 kW to 315 kW); general-purpose reciprocating piston air compressors (0.75 kW to 75 kW); oil-free reciprocating piston air compressors (0.55 kW to 22 kW); direct-coupled portable reciprocating piston air compressors.</t>
        </is>
      </c>
      <c r="AA43" s="439" t="inlineStr">
        <is>
          <t>N/A</t>
        </is>
      </c>
      <c r="AB43" s="439" t="inlineStr">
        <is>
          <t>N/A</t>
        </is>
      </c>
      <c r="AC43" s="439" t="inlineStr">
        <is>
          <t>Firms</t>
        </is>
      </c>
      <c r="AD43" s="439" t="inlineStr">
        <is>
          <t>Manufacturers and importers producing, importing or selling displacement air compressor products within China.</t>
        </is>
      </c>
      <c r="AE43" s="439" t="inlineStr">
        <is>
          <t>Production; Sale; Import</t>
        </is>
      </c>
      <c r="AF43" s="439" t="inlineStr">
        <is>
          <t>Production, import and sale of displacement air compressor products. Products must meet the standard's minimum allowable energy efficiency values before they can enter the market.</t>
        </is>
      </c>
      <c r="AG43" s="439" t="inlineStr">
        <is>
          <t>Grade 3</t>
        </is>
      </c>
      <c r="AH43" s="439" t="inlineStr">
        <is>
          <t>Energy efficiency grade</t>
        </is>
      </c>
      <c r="AI43" s="439" t="inlineStr">
        <is>
          <t>Displacement air compressor energy efficiency grades are classified into three levels (Grade 1 highest), with Grade 3 as the minimum allowable value i.e. the mandatory market access threshold. The evaluation indicator is unit input specific power (kW/(m³/min)), with values set by compressor type, drive power and discharge pressure. For example, a general-purpose oil-injected rotary air compressor (7.5 kW class, 0.7 MPa) has a Grade 3 input specific power ≤ 9.4 kW/(m³/min).</t>
        </is>
      </c>
      <c r="AJ43" s="439" t="inlineStr">
        <is>
          <t>1) Displacement air compressors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43" s="439" t="inlineStr">
        <is>
          <t>N/A</t>
        </is>
      </c>
      <c r="AL43" s="439" t="inlineStr">
        <is>
          <t>N/A</t>
        </is>
      </c>
      <c r="AM43" s="439" t="inlineStr">
        <is>
          <t>Inspections or audits conducted by government authorities or third parties</t>
        </is>
      </c>
      <c r="AN43" s="439" t="inlineStr">
        <is>
          <t>Market regulatory authorities conduct energy efficiency label supervision inspections and product quality supervision spot checks on air compressor products. Inspections cover the accuracy of energy efficiency grade labelling and whether the product's actual energy efficiency conforms to the labelled grade.</t>
        </is>
      </c>
      <c r="AO43" s="439" t="inlineStr">
        <is>
          <t>Compliance order; Monetary penalties</t>
        </is>
      </c>
      <c r="AP43" s="439" t="inlineStr">
        <is>
          <t>For production, import or sale of air compressor products not conforming to the mandatory energy efficiency standard, market regulatory authorities shall order cessation of production, import and sale, confiscate illegal gains and impose fines.</t>
        </is>
      </c>
      <c r="AQ43" s="439" t="inlineStr">
        <is>
          <t>The state encourages production and use of Grade 1 and Grade 2 high-efficiency air compressors; promotes market uptake through energy-saving product certification and government green procurement.</t>
        </is>
      </c>
      <c r="AR43" s="439" t="inlineStr">
        <is>
          <t>The state encourages production and use of Grade 1 and Grade 2 high-efficiency air compressors; promotes market uptake through energy-saving product certification and government green procurement.</t>
        </is>
      </c>
      <c r="AS43" s="439" t="inlineStr">
        <is>
          <t>N/A</t>
        </is>
      </c>
      <c r="AT43" s="439" t="inlineStr">
        <is>
          <t>N/A</t>
        </is>
      </c>
      <c r="AU43" s="439" t="inlineStr">
        <is>
          <t>C28</t>
        </is>
      </c>
      <c r="AV43" s="439" t="inlineStr">
        <is>
          <t>CO2</t>
        </is>
      </c>
      <c r="AW43" s="439" t="inlineStr">
        <is>
          <t>Positive</t>
        </is>
      </c>
      <c r="AX43" s="439" t="inlineStr">
        <is>
          <t>Energy conservation; Industrial development</t>
        </is>
      </c>
      <c r="AY43" s="439" t="inlineStr">
        <is>
          <t>GB 19153-2019 Minimum Allowable Values of Energy Efficiency and Energy Efficiency Grades for Displacement Air Compressors</t>
        </is>
      </c>
      <c r="AZ43" s="439" t="inlineStr">
        <is>
          <t>https://openstd.samr.gov.cn/bzgk/std/newGbInfo?hcno=B4CBDEB1530F5C89F3D78E6CB7921FED</t>
        </is>
      </c>
      <c r="BA43" s="439" t="inlineStr">
        <is>
          <t>N/A</t>
        </is>
      </c>
    </row>
    <row r="44">
      <c r="A44" s="439" t="inlineStr">
        <is>
          <t>CHNPRFMEAI11S000</t>
        </is>
      </c>
      <c r="B44" s="439" t="inlineStr">
        <is>
          <t>Instrument</t>
        </is>
      </c>
      <c r="C44" s="439" t="inlineStr">
        <is>
          <t>Performance standard</t>
        </is>
      </c>
      <c r="D44" s="439" t="inlineStr">
        <is>
          <t>Minimum Energy Performance Standards (MEPS) for electric appliances</t>
        </is>
      </c>
      <c r="E44" s="439" t="inlineStr">
        <is>
          <t>Industry</t>
        </is>
      </c>
      <c r="F44" s="439" t="inlineStr">
        <is>
          <t>Industrial welding equipment</t>
        </is>
      </c>
      <c r="G44" s="439" t="inlineStr">
        <is>
          <t>电焊机能效限定值及能效等级</t>
        </is>
      </c>
      <c r="H44" s="439" t="inlineStr">
        <is>
          <t>Minimum Allowable Values of Energy Efficiency and Energy Efficiency Grades for Welding Machines</t>
        </is>
      </c>
      <c r="I44" s="439" t="inlineStr">
        <is>
          <t>N/A</t>
        </is>
      </c>
      <c r="J44" s="439" t="inlineStr">
        <is>
          <t>GB 28736-2019 Minimum Allowable Values of Energy Efficiency and Energy Efficiency Grades for Welding Machines is a mandatory national standard, published on 31 December 2019 and effective 1 July 2020, replacing GB 28736-2012. The 2019 edition changed the standard name from “Arc Welding Machines” to “Welding Machines”, extending the scope from only arc welding machines to both arc welding machines and resistance welding machines. It applies to arc welding machines and resistance welding machines (resistance welding transformers permanently installed with the frame, input circuit and secondary circuit) designed for industrial and professional use. Energy efficiency grades are classified into three levels (Grade 1 highest), with Grade 3 as the minimum allowable value i.e. the mandatory market access threshold.</t>
        </is>
      </c>
      <c r="K44" s="439" t="inlineStr">
        <is>
          <t>Energy efficiency; Energy conservation</t>
        </is>
      </c>
      <c r="L44" s="439" t="inlineStr">
        <is>
          <t>Direct</t>
        </is>
      </c>
      <c r="M44" s="439" t="inlineStr">
        <is>
          <t>Supply-side</t>
        </is>
      </c>
      <c r="N44" s="439" t="inlineStr">
        <is>
          <t>CHN</t>
        </is>
      </c>
      <c r="O44" s="439" t="inlineStr">
        <is>
          <t>national</t>
        </is>
      </c>
      <c r="P44" s="439" t="inlineStr">
        <is>
          <t>N/A</t>
        </is>
      </c>
      <c r="Q44" s="439" t="inlineStr">
        <is>
          <t>31/12/2019</t>
        </is>
      </c>
      <c r="R44" s="439" t="inlineStr">
        <is>
          <t>01/07/2020</t>
        </is>
      </c>
      <c r="S44" s="439" t="inlineStr">
        <is>
          <t>N/A</t>
        </is>
      </c>
      <c r="T44" s="439" t="inlineStr">
        <is>
          <t>N/A</t>
        </is>
      </c>
      <c r="U44" s="439" t="inlineStr">
        <is>
          <t>N/A</t>
        </is>
      </c>
      <c r="V44" s="439">
        <f>IF(R44="","In force",IF(R44="N/A","In force",IF(TODAY()&lt;DATE(VALUE(RIGHT(R44,4)),VALUE(MID(R44,4,2)),VALUE(LEFT(R44,2))),"Scheduled",IF(S44="","In force",IF(S44="N/A","In force",IF(TODAY()&lt;DATE(VALUE(RIGHT(S44,4)),VALUE(MID(S44,4,2)),VALUE(LEFT(S44,2))),"In force","Ended"))))))</f>
        <v/>
      </c>
      <c r="W44" s="439" t="inlineStr">
        <is>
          <t>State Administration for Market Regulation; Standardization Administration of China</t>
        </is>
      </c>
      <c r="X44" s="439" t="inlineStr">
        <is>
          <t>Welding machines</t>
        </is>
      </c>
      <c r="Y44" s="439" t="inlineStr">
        <is>
          <t>new</t>
        </is>
      </c>
      <c r="Z44" s="439" t="inlineStr">
        <is>
          <t>Arc welding machines and resistance welding machines designed for industrial and professional use (resistance welding transformers that are permanently installed with the frame, input circuit and secondary circuit). Excludes AC TIG arc welding machines, AC/DC TIG arc welding machines, power-frequency secondary rectification resistance welding machines, seam welding machines, upset butt welding machines, flash butt welding machines, stored-energy resistance welding machines, inverter AC resistance welding machines, and separately sold resistance welding transformers.</t>
        </is>
      </c>
      <c r="AA44" s="439" t="inlineStr">
        <is>
          <t>N/A</t>
        </is>
      </c>
      <c r="AB44" s="439" t="inlineStr">
        <is>
          <t>N/A</t>
        </is>
      </c>
      <c r="AC44" s="439" t="inlineStr">
        <is>
          <t>Firms</t>
        </is>
      </c>
      <c r="AD44" s="439" t="inlineStr">
        <is>
          <t>Manufacturers and importers producing, importing or selling welding machine products within China.</t>
        </is>
      </c>
      <c r="AE44" s="439" t="inlineStr">
        <is>
          <t>Production; Sale; Import</t>
        </is>
      </c>
      <c r="AF44" s="439" t="inlineStr">
        <is>
          <t>Production, import and sale of welding machine products. Products must meet the standard's minimum allowable energy efficiency values before they can enter the market.</t>
        </is>
      </c>
      <c r="AG44" s="439" t="inlineStr">
        <is>
          <t>Grade 3</t>
        </is>
      </c>
      <c r="AH44" s="439" t="inlineStr">
        <is>
          <t>Energy efficiency grade</t>
        </is>
      </c>
      <c r="AI44" s="439" t="inlineStr">
        <is>
          <t>Welding machine energy efficiency grades are classified into three levels (Grade 1 highest), with Grade 3 as the minimum allowable value i.e. the mandatory market access threshold. The evaluation indicator is welding machine efficiency (%), with values set by welding process (manual metal arc/MIG-MAG/TIG etc.) and rated welding current.</t>
        </is>
      </c>
      <c r="AJ44" s="439" t="inlineStr">
        <is>
          <t>1) Welding machines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44" s="439" t="inlineStr">
        <is>
          <t>N/A</t>
        </is>
      </c>
      <c r="AL44" s="439" t="inlineStr">
        <is>
          <t>N/A</t>
        </is>
      </c>
      <c r="AM44" s="439" t="inlineStr">
        <is>
          <t>Inspections or audits conducted by government authorities or third parties</t>
        </is>
      </c>
      <c r="AN44" s="439" t="inlineStr">
        <is>
          <t>Market regulatory authorities conduct energy efficiency label supervision inspections and product quality supervision spot checks on welding machine products. Inspections cover the accuracy of energy efficiency grade labelling and whether the product's actual energy efficiency conforms to the labelled grade.</t>
        </is>
      </c>
      <c r="AO44" s="439" t="inlineStr">
        <is>
          <t>Compliance order; Monetary penalties</t>
        </is>
      </c>
      <c r="AP44" s="439" t="inlineStr">
        <is>
          <t>For production, import or sale of welding machine products not conforming to the mandatory energy efficiency standard, market regulatory authorities shall order cessation of production, import and sale, confiscate illegal gains and impose fines.</t>
        </is>
      </c>
      <c r="AQ44" s="439" t="inlineStr">
        <is>
          <t>The state encourages production and use of Grade 1 and Grade 2 high-efficiency welding machines; promotes the market uptake of high-efficiency welding equipment through energy-saving product certification.</t>
        </is>
      </c>
      <c r="AR44" s="439" t="inlineStr">
        <is>
          <t>The state encourages production and use of Grade 1 and Grade 2 high-efficiency welding machines; promotes the market uptake of high-efficiency welding equipment through energy-saving product certification.</t>
        </is>
      </c>
      <c r="AS44" s="439" t="inlineStr">
        <is>
          <t>N/A</t>
        </is>
      </c>
      <c r="AT44" s="439" t="inlineStr">
        <is>
          <t>N/A</t>
        </is>
      </c>
      <c r="AU44" s="439" t="inlineStr">
        <is>
          <t>C28</t>
        </is>
      </c>
      <c r="AV44" s="439" t="inlineStr">
        <is>
          <t>CO2</t>
        </is>
      </c>
      <c r="AW44" s="439" t="inlineStr">
        <is>
          <t>Positive</t>
        </is>
      </c>
      <c r="AX44" s="439" t="inlineStr">
        <is>
          <t>Energy conservation; Industrial development</t>
        </is>
      </c>
      <c r="AY44" s="439" t="inlineStr">
        <is>
          <t>GB 28736-2019 Minimum Allowable Values of Energy Efficiency and Energy Efficiency Grades for Welding Machines</t>
        </is>
      </c>
      <c r="AZ44" s="439" t="inlineStr">
        <is>
          <t>https://openstd.samr.gov.cn/bzgk/std/newGbInfo?hcno=281E572A00FA151D3AFBAF48CBDBDDBE</t>
        </is>
      </c>
      <c r="BA44" s="439" t="inlineStr">
        <is>
          <t>N/A</t>
        </is>
      </c>
    </row>
    <row r="45">
      <c r="A45" s="439" t="inlineStr">
        <is>
          <t>CHNPRFMEAI12S000</t>
        </is>
      </c>
      <c r="B45" s="439" t="inlineStr">
        <is>
          <t>Instrument</t>
        </is>
      </c>
      <c r="C45" s="439" t="inlineStr">
        <is>
          <t>Performance standard</t>
        </is>
      </c>
      <c r="D45" s="439" t="inlineStr">
        <is>
          <t>Minimum Energy Performance Standards (MEPS) for electric appliances</t>
        </is>
      </c>
      <c r="E45" s="439" t="inlineStr">
        <is>
          <t>Buildings</t>
        </is>
      </c>
      <c r="F45" s="439" t="inlineStr">
        <is>
          <t>Bathroom appliances</t>
        </is>
      </c>
      <c r="G45" s="439" t="inlineStr">
        <is>
          <t>智能坐便器能效水效限定值及等级</t>
        </is>
      </c>
      <c r="H45" s="439" t="inlineStr">
        <is>
          <t>Minimum Allowable Values and Grades of the Energy Efficiency and Water Efficiency for Smart Toilets</t>
        </is>
      </c>
      <c r="I45" s="439" t="inlineStr">
        <is>
          <t>N/A</t>
        </is>
      </c>
      <c r="J45" s="439" t="inlineStr">
        <is>
          <t>GB 38448-2025 Minimum Allowable Values and Grades of the Energy Efficiency and Water Efficiency for Smart Toilets is a mandatory national standard, published on 1 August 2025 and effective 1 April 2027, replacing GB 38448-2019. For the first time, it brings simplified-type smart toilets within the regulatory scope. For standard types with seat heating function, the energy efficiency minimum allowable value is tightened from 0.06 kW·h to 0.048 kW·h (a 20% reduction), and the average water consumption per cleaning cycle is tightened from 0.7 L to 0.6 L (a 14% reduction). Energy and water efficiency grades are classified into three levels (Grade 1 highest), with Grade 3 as the minimum allowable value i.e. the mandatory market access threshold.</t>
        </is>
      </c>
      <c r="K45" s="439" t="inlineStr">
        <is>
          <t>Energy efficiency; Energy conservation</t>
        </is>
      </c>
      <c r="L45" s="439" t="inlineStr">
        <is>
          <t>Direct</t>
        </is>
      </c>
      <c r="M45" s="439" t="inlineStr">
        <is>
          <t>Supply-side</t>
        </is>
      </c>
      <c r="N45" s="439" t="inlineStr">
        <is>
          <t>CHN</t>
        </is>
      </c>
      <c r="O45" s="439" t="inlineStr">
        <is>
          <t>national</t>
        </is>
      </c>
      <c r="P45" s="439" t="inlineStr">
        <is>
          <t>N/A</t>
        </is>
      </c>
      <c r="Q45" s="439" t="inlineStr">
        <is>
          <t>01/11/2019</t>
        </is>
      </c>
      <c r="R45" s="439" t="inlineStr">
        <is>
          <t>01/07/2020</t>
        </is>
      </c>
      <c r="S45" s="439" t="inlineStr">
        <is>
          <t>N/A</t>
        </is>
      </c>
      <c r="T45" s="439" t="inlineStr">
        <is>
          <t>01/08/2025</t>
        </is>
      </c>
      <c r="U45" s="439" t="inlineStr">
        <is>
          <t>On 1 August 2025, GB 38448-2025 was published, replacing GB 38448-2019, bringing simplified-type smart toilets within scope for the first time, tightening the energy efficiency minimum allowable value by 20% and the water efficiency minimum allowable value by 14%.</t>
        </is>
      </c>
      <c r="V45" s="439">
        <f>IF(R45="","In force",IF(R45="N/A","In force",IF(TODAY()&lt;DATE(VALUE(RIGHT(R45,4)),VALUE(MID(R45,4,2)),VALUE(LEFT(R45,2))),"Scheduled",IF(S45="","In force",IF(S45="N/A","In force",IF(TODAY()&lt;DATE(VALUE(RIGHT(S45,4)),VALUE(MID(S45,4,2)),VALUE(LEFT(S45,2))),"In force","Ended"))))))</f>
        <v/>
      </c>
      <c r="W45" s="439" t="inlineStr">
        <is>
          <t>State Administration for Market Regulation; Standardization Administration of China</t>
        </is>
      </c>
      <c r="X45" s="439" t="inlineStr">
        <is>
          <t>Smart toilets</t>
        </is>
      </c>
      <c r="Y45" s="439" t="inlineStr">
        <is>
          <t>new</t>
        </is>
      </c>
      <c r="Z45" s="439" t="inlineStr">
        <is>
          <t>Smart toilets (including standard and simplified types), covering products with or without warm-water cleaning functions. Includes seat heating, warm-water cleaning, warm-air drying and other functions.</t>
        </is>
      </c>
      <c r="AA45" s="439" t="inlineStr">
        <is>
          <t>N/A</t>
        </is>
      </c>
      <c r="AB45" s="439" t="inlineStr">
        <is>
          <t>N/A</t>
        </is>
      </c>
      <c r="AC45" s="439" t="inlineStr">
        <is>
          <t>Firms</t>
        </is>
      </c>
      <c r="AD45" s="439" t="inlineStr">
        <is>
          <t>Manufacturers and importers producing, importing or selling smart toilet products within China.</t>
        </is>
      </c>
      <c r="AE45" s="439" t="inlineStr">
        <is>
          <t>Production; Sale; Import</t>
        </is>
      </c>
      <c r="AF45" s="439" t="inlineStr">
        <is>
          <t>Production, import and sale of smart toilet products. Products must meet the standard's minimum allowable energy and water efficiency values before they can enter the market.</t>
        </is>
      </c>
      <c r="AG45" s="439" t="inlineStr">
        <is>
          <t>Grade 3</t>
        </is>
      </c>
      <c r="AH45" s="439" t="inlineStr">
        <is>
          <t>Energy efficiency and water efficiency grade</t>
        </is>
      </c>
      <c r="AI45" s="439" t="inlineStr">
        <is>
          <t>Smart toilet energy and water efficiency grades are classified into three levels (Grade 1 highest), with Grade 3 as the minimum allowable value i.e. the mandatory market access threshold. Standard type with seat heating: Grade 3 unit cycle energy consumption ≤ 0.048 kW·h (2025 edition). Average cleaning water consumption: Grade 3 ≤ 0.6 L. Evaluation indicators include unit cycle energy consumption, cleaning/flushing water consumption, water seal, seat heating power and standby power.</t>
        </is>
      </c>
      <c r="AJ45" s="439" t="inlineStr">
        <is>
          <t>1) Smart toilets must meet the standard's minimum allowable energy and water efficiency values (Grade 3) before they can be produced, imported or sold; 2) Products must bear an energy and water efficiency grade label; 3) Grades are classified as Grade 1, Grade 2 and Grade 3, with Grade 3 as the minimum market access requirement.</t>
        </is>
      </c>
      <c r="AK45" s="439" t="inlineStr">
        <is>
          <t>N/A</t>
        </is>
      </c>
      <c r="AL45" s="439" t="inlineStr">
        <is>
          <t>N/A</t>
        </is>
      </c>
      <c r="AM45" s="439" t="inlineStr">
        <is>
          <t>Inspections or audits conducted by government authorities or third parties</t>
        </is>
      </c>
      <c r="AN45" s="439" t="inlineStr">
        <is>
          <t>Market regulatory authorities conduct energy and water efficiency label supervision inspections and product quality supervision spot checks on smart toilet products. Inspections cover the accuracy of energy and water efficiency grade labelling and whether the product's actual energy and water efficiency conforms to the labelled grade.</t>
        </is>
      </c>
      <c r="AO45" s="439" t="inlineStr">
        <is>
          <t>Compliance order; Monetary penalties</t>
        </is>
      </c>
      <c r="AP45" s="439" t="inlineStr">
        <is>
          <t>For production, import or sale of smart toilet products not conforming to the mandatory energy and water efficiency standard, market regulatory authorities shall order cessation of production, import and sale, confiscate illegal gains and impose fines.</t>
        </is>
      </c>
      <c r="AQ45" s="439" t="inlineStr">
        <is>
          <t>The state encourages production and use of Grade 1 and Grade 2 high-efficiency water-saving smart toilets; promotes market uptake through energy-saving and water-saving product certification.</t>
        </is>
      </c>
      <c r="AR45" s="439" t="inlineStr">
        <is>
          <t>The state encourages production and use of Grade 1 and Grade 2 high-efficiency water-saving smart toilets; promotes market uptake through energy-saving and water-saving product certification.</t>
        </is>
      </c>
      <c r="AS45" s="439" t="inlineStr">
        <is>
          <t>N/A</t>
        </is>
      </c>
      <c r="AT45" s="439" t="inlineStr">
        <is>
          <t>N/A</t>
        </is>
      </c>
      <c r="AU45" s="439" t="inlineStr">
        <is>
          <t>C27</t>
        </is>
      </c>
      <c r="AV45" s="439" t="inlineStr">
        <is>
          <t>CO2</t>
        </is>
      </c>
      <c r="AW45" s="439" t="inlineStr">
        <is>
          <t>Positive</t>
        </is>
      </c>
      <c r="AX45" s="439" t="inlineStr">
        <is>
          <t>Energy conservation; Industrial development</t>
        </is>
      </c>
      <c r="AY45" s="439" t="inlineStr">
        <is>
          <t>GB 38448-2025 Minimum Allowable Values and Grades of the Energy Efficiency and Water Efficiency for Smart Toilets</t>
        </is>
      </c>
      <c r="AZ45" s="439" t="inlineStr">
        <is>
          <t>https://openstd.samr.gov.cn/bzgk/std/newGbInfo?hcno=C480041B00069A4461473136914D4057</t>
        </is>
      </c>
      <c r="BA45" s="439" t="inlineStr">
        <is>
          <t>GB 38448-2019 (superseded): https://openstd.samr.gov.cn/bzgk/std/newGbInfo?hcno=4BAB9989893EBAAEB653BD2908A21B0D</t>
        </is>
      </c>
    </row>
    <row r="46">
      <c r="A46" s="439" t="inlineStr">
        <is>
          <t>CHNPRFMEAI13S000</t>
        </is>
      </c>
      <c r="B46" s="439" t="inlineStr">
        <is>
          <t>Instrument</t>
        </is>
      </c>
      <c r="C46" s="439" t="inlineStr">
        <is>
          <t>Performance standard</t>
        </is>
      </c>
      <c r="D46" s="439" t="inlineStr">
        <is>
          <t>Minimum Energy Performance Standards (MEPS) for electric appliances</t>
        </is>
      </c>
      <c r="E46" s="439" t="inlineStr">
        <is>
          <t>Buildings</t>
        </is>
      </c>
      <c r="F46" s="439" t="inlineStr">
        <is>
          <t>Household appliances</t>
        </is>
      </c>
      <c r="G46" s="439" t="inlineStr">
        <is>
          <t>洗碗机能效水效限定值及等级</t>
        </is>
      </c>
      <c r="H46" s="439" t="inlineStr">
        <is>
          <t>Minimum Allowable Values and Grades of the Energy Efficiency and Water Efficiency for Dishwashers</t>
        </is>
      </c>
      <c r="I46" s="439" t="inlineStr">
        <is>
          <t>N/A</t>
        </is>
      </c>
      <c r="J46" s="439" t="inlineStr">
        <is>
          <t>GB 38383-2025 Minimum Allowable Values and Grades of the Energy Efficiency and Water Efficiency for Dishwashers is a mandatory national standard, published on 1 August 2025 and effective 1 April 2027, replacing GB 38383-2019. It applies to household and similar electric dishwashers using hot and/or cold water. The new edition for the first time incorporates noise into the grade evaluation system and specifies drying index and cleaning index requirements. Taking a 16-place-setting dishwasher as an example: Grade 1 water consumption is approximately 10.1 L (about 20% reduction from the previous edition), Grade 1 energy consumption is approximately 0.56 kW·h (about 36% reduction from the previous edition). Key technical indicators are broadly aligned with advanced EU levels. Energy and water efficiency grades are classified into three levels (Grade 1 highest), with Grade 3 as the minimum allowable value i.e. the mandatory market access threshold.</t>
        </is>
      </c>
      <c r="K46" s="439" t="inlineStr">
        <is>
          <t>Energy efficiency; Energy conservation</t>
        </is>
      </c>
      <c r="L46" s="439" t="inlineStr">
        <is>
          <t>Direct</t>
        </is>
      </c>
      <c r="M46" s="439" t="inlineStr">
        <is>
          <t>Supply-side</t>
        </is>
      </c>
      <c r="N46" s="439" t="inlineStr">
        <is>
          <t>CHN</t>
        </is>
      </c>
      <c r="O46" s="439" t="inlineStr">
        <is>
          <t>national</t>
        </is>
      </c>
      <c r="P46" s="439" t="inlineStr">
        <is>
          <t>N/A</t>
        </is>
      </c>
      <c r="Q46" s="439" t="inlineStr">
        <is>
          <t>17/12/2019</t>
        </is>
      </c>
      <c r="R46" s="439" t="inlineStr">
        <is>
          <t>01/01/2021</t>
        </is>
      </c>
      <c r="S46" s="439" t="inlineStr">
        <is>
          <t>N/A</t>
        </is>
      </c>
      <c r="T46" s="439" t="inlineStr">
        <is>
          <t>01/08/2025</t>
        </is>
      </c>
      <c r="U46" s="439" t="inlineStr">
        <is>
          <t>On 1 August 2025, GB 38383-2025 was published, replacing GB 38383-2019, adding a noise indicator, reducing Grade 1 energy consumption by approximately 36% and Grade 1 water consumption by approximately 20%, and benchmarking against advanced EU levels.</t>
        </is>
      </c>
      <c r="V46" s="439">
        <f>IF(R46="","In force",IF(R46="N/A","In force",IF(TODAY()&lt;DATE(VALUE(RIGHT(R46,4)),VALUE(MID(R46,4,2)),VALUE(LEFT(R46,2))),"Scheduled",IF(S46="","In force",IF(S46="N/A","In force",IF(TODAY()&lt;DATE(VALUE(RIGHT(S46,4)),VALUE(MID(S46,4,2)),VALUE(LEFT(S46,2))),"In force","Ended"))))))</f>
        <v/>
      </c>
      <c r="W46" s="439" t="inlineStr">
        <is>
          <t>State Administration for Market Regulation; Standardization Administration of China</t>
        </is>
      </c>
      <c r="X46" s="439" t="inlineStr">
        <is>
          <t>Dishwashers</t>
        </is>
      </c>
      <c r="Y46" s="439" t="inlineStr">
        <is>
          <t>new</t>
        </is>
      </c>
      <c r="Z46" s="439" t="inlineStr">
        <is>
          <t>Household and similar electric dishwashers using hot and/or cold water, including built-in, free-standing and table-top installation types, with drying and sanitising functions. Excludes commercial dishwashers.</t>
        </is>
      </c>
      <c r="AA46" s="439" t="inlineStr">
        <is>
          <t>N/A</t>
        </is>
      </c>
      <c r="AB46" s="439" t="inlineStr">
        <is>
          <t>N/A</t>
        </is>
      </c>
      <c r="AC46" s="439" t="inlineStr">
        <is>
          <t>Firms</t>
        </is>
      </c>
      <c r="AD46" s="439" t="inlineStr">
        <is>
          <t>Manufacturers and importers producing, importing or selling dishwasher products within China.</t>
        </is>
      </c>
      <c r="AE46" s="439" t="inlineStr">
        <is>
          <t>Production; Sale; Import</t>
        </is>
      </c>
      <c r="AF46" s="439" t="inlineStr">
        <is>
          <t>Production, import and sale of dishwasher products. Products must meet the standard's minimum allowable energy and water efficiency values before they can enter the market.</t>
        </is>
      </c>
      <c r="AG46" s="439" t="inlineStr">
        <is>
          <t>Grade 3</t>
        </is>
      </c>
      <c r="AH46" s="439" t="inlineStr">
        <is>
          <t>Energy efficiency and water efficiency grade</t>
        </is>
      </c>
      <c r="AI46" s="439" t="inlineStr">
        <is>
          <t>Dishwasher energy and water efficiency grades are classified into three levels (Grade 1 highest), with Grade 3 as the minimum allowable value i.e. the mandatory market access threshold. Taking a 16-place-setting dishwasher as an example: Grade 1 energy consumption is approximately 0.56 kW·h, water consumption approximately 10.1 L; Grade 3 energy and water consumption limits are higher. Evaluation indicators include energy efficiency index, water efficiency index, drying index, cleaning index and noise.</t>
        </is>
      </c>
      <c r="AJ46" s="439" t="inlineStr">
        <is>
          <t>1) Dishwashers must meet the standard's minimum allowable energy and water efficiency values (Grade 3) before they can be produced, imported or sold; 2) Products must bear an energy and water efficiency grade label; 3) Grades are classified as Grade 1, Grade 2 and Grade 3, with Grade 3 as the minimum market access requirement.</t>
        </is>
      </c>
      <c r="AK46" s="439" t="inlineStr">
        <is>
          <t>N/A</t>
        </is>
      </c>
      <c r="AL46" s="439" t="inlineStr">
        <is>
          <t>N/A</t>
        </is>
      </c>
      <c r="AM46" s="439" t="inlineStr">
        <is>
          <t>Inspections or audits conducted by government authorities or third parties</t>
        </is>
      </c>
      <c r="AN46" s="439" t="inlineStr">
        <is>
          <t>Market regulatory authorities conduct energy and water efficiency label supervision inspections and product quality supervision spot checks on dishwasher products. Inspections cover the accuracy of energy and water efficiency grade labelling and whether the product's actual energy and water efficiency conforms to the labelled grade.</t>
        </is>
      </c>
      <c r="AO46" s="439" t="inlineStr">
        <is>
          <t>Compliance order; Monetary penalties</t>
        </is>
      </c>
      <c r="AP46" s="439" t="inlineStr">
        <is>
          <t>For production, import or sale of dishwasher products not conforming to the mandatory energy and water efficiency standard, market regulatory authorities shall order cessation of production, import and sale, confiscate illegal gains and impose fines.</t>
        </is>
      </c>
      <c r="AQ46" s="439" t="inlineStr">
        <is>
          <t>The state encourages production and use of Grade 1 and Grade 2 high-efficiency water-saving dishwashers; promotes market uptake through energy-saving and water-saving product certification.</t>
        </is>
      </c>
      <c r="AR46" s="439" t="inlineStr">
        <is>
          <t>The state encourages production and use of Grade 1 and Grade 2 high-efficiency water-saving dishwashers; promotes market uptake through energy-saving and water-saving product certification.</t>
        </is>
      </c>
      <c r="AS46" s="439" t="inlineStr">
        <is>
          <t>N/A</t>
        </is>
      </c>
      <c r="AT46" s="439" t="inlineStr">
        <is>
          <t>N/A</t>
        </is>
      </c>
      <c r="AU46" s="439" t="inlineStr">
        <is>
          <t>C27</t>
        </is>
      </c>
      <c r="AV46" s="439" t="inlineStr">
        <is>
          <t>CO2</t>
        </is>
      </c>
      <c r="AW46" s="439" t="inlineStr">
        <is>
          <t>Positive</t>
        </is>
      </c>
      <c r="AX46" s="439" t="inlineStr">
        <is>
          <t>Energy conservation; Industrial development</t>
        </is>
      </c>
      <c r="AY46" s="439" t="inlineStr">
        <is>
          <t>GB 38383-2025 Minimum Allowable Values and Grades of the Energy Efficiency and Water Efficiency for Dishwashers</t>
        </is>
      </c>
      <c r="AZ46" s="439" t="inlineStr">
        <is>
          <t>https://openstd.samr.gov.cn/bzgk/std/newGbInfo?hcno=07F29FB5DBEDB7C37FBE5AA2F9D31ED0</t>
        </is>
      </c>
      <c r="BA46" s="439" t="inlineStr">
        <is>
          <t>GB 38383-2019 (superseded): https://openstd.samr.gov.cn/bzgk/std/newGbInfo?hcno=3270E61B15F6ED5C5AA3FFA0699612D8</t>
        </is>
      </c>
    </row>
    <row r="47">
      <c r="A47" s="439" t="inlineStr">
        <is>
          <t>CHNPRFMEAI14S000</t>
        </is>
      </c>
      <c r="B47" s="439" t="inlineStr">
        <is>
          <t>Instrument</t>
        </is>
      </c>
      <c r="C47" s="439" t="inlineStr">
        <is>
          <t>Performance standard</t>
        </is>
      </c>
      <c r="D47" s="439" t="inlineStr">
        <is>
          <t>Minimum Energy Performance Standards (MEPS) for electric appliances</t>
        </is>
      </c>
      <c r="E47" s="439" t="inlineStr">
        <is>
          <t>Buildings</t>
        </is>
      </c>
      <c r="F47" s="439" t="inlineStr">
        <is>
          <t>Household appliances</t>
        </is>
      </c>
      <c r="G47" s="439" t="inlineStr">
        <is>
          <t>家用电冰箱耗电量限定值及能效等级</t>
        </is>
      </c>
      <c r="H47" s="439" t="inlineStr">
        <is>
          <t>Minimum Allowable Values of Energy Consumption and Energy Efficiency Grades for Household Refrigerators</t>
        </is>
      </c>
      <c r="I47" s="439" t="inlineStr">
        <is>
          <t>N/A</t>
        </is>
      </c>
      <c r="J47" s="439" t="inlineStr">
        <is>
          <t>GB 12021.2-2025 Minimum Allowable Values of Energy Consumption and Energy Efficiency Grades for Household Refrigerators is a mandatory national standard, published on 30 May 2025 and effective 1 June 2026, replacing GB 12021.2-2015 (the fifth revision). It expands the scope to include semiconductor cooling appliances with volume ≤ 60 L. Energy efficiency grade indicators and energy consumption minimum allowable values are significantly raised across all grades, with Grade 1 energy efficiency reaching internationally leading levels. The standard adds volume utilisation ratio requirements and smart grid response requirements. Taking a 500 L side-by-side refrigerator as an example: Grade 1 comprehensive daily energy consumption is reduced from approximately 0.92 kWh to approximately 0.55 kWh (a reduction of approximately 40%). Effective implementation is expected to bring annual energy savings of approximately 13 TWh. Energy efficiency grades are five levels (Grade 1 highest), with one of the five grades as the minimum allowable value.</t>
        </is>
      </c>
      <c r="K47" s="439" t="inlineStr">
        <is>
          <t>Energy efficiency; Energy conservation</t>
        </is>
      </c>
      <c r="L47" s="439" t="inlineStr">
        <is>
          <t>Direct</t>
        </is>
      </c>
      <c r="M47" s="439" t="inlineStr">
        <is>
          <t>Supply-side</t>
        </is>
      </c>
      <c r="N47" s="439" t="inlineStr">
        <is>
          <t>CHN</t>
        </is>
      </c>
      <c r="O47" s="439" t="inlineStr">
        <is>
          <t>national</t>
        </is>
      </c>
      <c r="P47" s="439" t="inlineStr">
        <is>
          <t>N/A</t>
        </is>
      </c>
      <c r="Q47" s="439" t="inlineStr">
        <is>
          <t>01/10/2016</t>
        </is>
      </c>
      <c r="R47" s="439" t="inlineStr">
        <is>
          <t>01/10/2016</t>
        </is>
      </c>
      <c r="S47" s="439" t="inlineStr">
        <is>
          <t>N/A</t>
        </is>
      </c>
      <c r="T47" s="439" t="inlineStr">
        <is>
          <t>30/05/2025</t>
        </is>
      </c>
      <c r="U47" s="439" t="inlineStr">
        <is>
          <t>On 30 May 2025, GB 12021.2-2025 was published, replacing GB 12021.2-2015, marking the fifth revision, expanding scope to semiconductor cooling appliances, adding volume utilisation ratio and smart grid response requirements, and raising Grade 1 energy efficiency to internationally leading levels.</t>
        </is>
      </c>
      <c r="V47" s="439">
        <f>IF(R47="","In force",IF(R47="N/A","In force",IF(TODAY()&lt;DATE(VALUE(RIGHT(R47,4)),VALUE(MID(R47,4,2)),VALUE(LEFT(R47,2))),"Scheduled",IF(S47="","In force",IF(S47="N/A","In force",IF(TODAY()&lt;DATE(VALUE(RIGHT(S47,4)),VALUE(MID(S47,4,2)),VALUE(LEFT(S47,2))),"In force","Ended"))))))</f>
        <v/>
      </c>
      <c r="W47" s="439" t="inlineStr">
        <is>
          <t>State Administration for Market Regulation; Standardization Administration of China</t>
        </is>
      </c>
      <c r="X47" s="439" t="inlineStr">
        <is>
          <t>Household refrigerators</t>
        </is>
      </c>
      <c r="Y47" s="439" t="inlineStr">
        <is>
          <t>new</t>
        </is>
      </c>
      <c r="Z47" s="439" t="inlineStr">
        <is>
          <t>Motor-driven compression-type household refrigerators (including refrigerated cabinets, freezers, refrigerator-freezer combinations, etc.), and semiconductor cooling appliances with volume ≤ 60 L.</t>
        </is>
      </c>
      <c r="AA47" s="439" t="inlineStr">
        <is>
          <t>N/A</t>
        </is>
      </c>
      <c r="AB47" s="439" t="inlineStr">
        <is>
          <t>N/A</t>
        </is>
      </c>
      <c r="AC47" s="439" t="inlineStr">
        <is>
          <t>Firms</t>
        </is>
      </c>
      <c r="AD47" s="439" t="inlineStr">
        <is>
          <t>Manufacturers and importers producing, importing or selling household refrigerator products within China.</t>
        </is>
      </c>
      <c r="AE47" s="439" t="inlineStr">
        <is>
          <t>Production; Sale; Import</t>
        </is>
      </c>
      <c r="AF47" s="439" t="inlineStr">
        <is>
          <t>Production, import and sale of household refrigerator products. Products must meet the standard's minimum allowable energy consumption values before they can enter the market.</t>
        </is>
      </c>
      <c r="AG47" s="439" t="inlineStr">
        <is>
          <t>Grade 5</t>
        </is>
      </c>
      <c r="AH47" s="439" t="inlineStr">
        <is>
          <t>Energy efficiency grade</t>
        </is>
      </c>
      <c r="AI47" s="439" t="inlineStr">
        <is>
          <t>Energy efficiency grades are classified into five levels (Grade 1 highest), with one of the five grades as the minimum allowable value. Taking a 500 L side-by-side refrigerator as an example: Grade 1 comprehensive daily energy consumption is approximately 0.55 kWh (2025 edition), a reduction of approximately 40% from the previous edition. Evaluation indicators include standard energy consumption, comprehensive energy consumption and volume utilisation ratio. New smart grid response function requirements were added.</t>
        </is>
      </c>
      <c r="AJ47" s="439" t="inlineStr">
        <is>
          <t>1) Refrigerators must meet the standard's minimum allowable energy consumption values before they can be produced, imported or sold; 2) Products must bear an energy efficiency grade label; 3) Energy efficiency grades are classified as Grade 1 to 5, with the minimum allowable value as the market access threshold.</t>
        </is>
      </c>
      <c r="AK47" s="439" t="inlineStr">
        <is>
          <t>N/A</t>
        </is>
      </c>
      <c r="AL47" s="439" t="inlineStr">
        <is>
          <t>N/A</t>
        </is>
      </c>
      <c r="AM47" s="439" t="inlineStr">
        <is>
          <t>Inspections or audits conducted by government authorities or third parties</t>
        </is>
      </c>
      <c r="AN47" s="439" t="inlineStr">
        <is>
          <t>Market regulatory authorities conduct energy efficiency label supervision inspections and product quality supervision spot checks on refrigerator products. Inspections cover the accuracy of energy efficiency grade labelling and whether the product's actual energy efficiency conforms to the labelled grade.</t>
        </is>
      </c>
      <c r="AO47" s="439" t="inlineStr">
        <is>
          <t>Compliance order; Monetary penalties</t>
        </is>
      </c>
      <c r="AP47" s="439" t="inlineStr">
        <is>
          <t>For production, import or sale of refrigerator products not conforming to the mandatory energy efficiency standard, market regulatory authorities shall order cessation of production, import and sale, confiscate illegal gains and impose fines.</t>
        </is>
      </c>
      <c r="AQ47" s="439" t="inlineStr">
        <is>
          <t>The state encourages production and use of Grade 1 and Grade 2 high-efficiency refrigerators; promotes market uptake through energy-saving product certification and government green procurement.</t>
        </is>
      </c>
      <c r="AR47" s="439" t="inlineStr">
        <is>
          <t>The state encourages production and use of Grade 1 and Grade 2 high-efficiency refrigerators; promotes market uptake through energy-saving product certification and government green procurement.</t>
        </is>
      </c>
      <c r="AS47" s="439" t="inlineStr">
        <is>
          <t>N/A</t>
        </is>
      </c>
      <c r="AT47" s="439" t="inlineStr">
        <is>
          <t>N/A</t>
        </is>
      </c>
      <c r="AU47" s="439" t="inlineStr">
        <is>
          <t>C27</t>
        </is>
      </c>
      <c r="AV47" s="439" t="inlineStr">
        <is>
          <t>CO2</t>
        </is>
      </c>
      <c r="AW47" s="439" t="inlineStr">
        <is>
          <t>Positive</t>
        </is>
      </c>
      <c r="AX47" s="439" t="inlineStr">
        <is>
          <t>Energy conservation; Industrial development</t>
        </is>
      </c>
      <c r="AY47" s="439" t="inlineStr">
        <is>
          <t>GB 12021.2-2025 Minimum Allowable Values of Energy Consumption and Energy Efficiency Grades for Household Refrigerators</t>
        </is>
      </c>
      <c r="AZ47" s="439" t="inlineStr">
        <is>
          <t>https://openstd.samr.gov.cn/bzgk/std/newGbInfo?hcno=9BC022A3FF2B7F7D733C3962C986DF7A</t>
        </is>
      </c>
      <c r="BA47" s="439" t="inlineStr">
        <is>
          <t>GB 12021.2-2015 (superseded): https://openstd.samr.gov.cn/bzgk/std/newGbInfo?hcno=30AE6715210F7A087F2B5CA7C46BDDFA</t>
        </is>
      </c>
    </row>
    <row r="48">
      <c r="A48" s="439" t="inlineStr">
        <is>
          <t>CHNPRFMEAI15S000</t>
        </is>
      </c>
      <c r="B48" s="439" t="inlineStr">
        <is>
          <t>Instrument</t>
        </is>
      </c>
      <c r="C48" s="439" t="inlineStr">
        <is>
          <t>Performance standard</t>
        </is>
      </c>
      <c r="D48" s="439" t="inlineStr">
        <is>
          <t>Minimum Energy Performance Standards (MEPS) for electric appliances</t>
        </is>
      </c>
      <c r="E48" s="439" t="inlineStr">
        <is>
          <t>Buildings</t>
        </is>
      </c>
      <c r="F48" s="439" t="inlineStr">
        <is>
          <t>Electronic equipment; Information and communications technology</t>
        </is>
      </c>
      <c r="G48" s="439" t="inlineStr">
        <is>
          <t>微型计算机能效限定值及能效等级</t>
        </is>
      </c>
      <c r="H48" s="439" t="inlineStr">
        <is>
          <t>Minimum Allowable Values of Energy Efficiency and Energy Grades for Microcomputers</t>
        </is>
      </c>
      <c r="I48" s="439" t="inlineStr">
        <is>
          <t>N/A</t>
        </is>
      </c>
      <c r="J48" s="439" t="inlineStr">
        <is>
          <t>GB 28380-2025 Minimum Allowable Values of Energy Efficiency and Energy Grades for Microcomputers is a mandatory national standard, published on 24 January 2025 and effective 1 February 2026, replacing GB 28380-2012 (first revision). It revises the classification method for microcomputers and energy efficiency grade indicators, and updates the calculation method and test method for typical energy consumption. New definitions for terms such as “tablet computer”, “long idle” and “short idle” were added, and “energy conservation evaluation value” was deleted. It does not apply to tablet computers, workstations, high-power power supplies (&gt; 500 W), or small-screen devices (&lt; 11.6 inches). Energy efficiency grades are classified into three levels (Grade 1 highest), with Grade 3 as the minimum allowable value i.e. the mandatory market access threshold.</t>
        </is>
      </c>
      <c r="K48" s="439" t="inlineStr">
        <is>
          <t>Energy efficiency; Energy conservation</t>
        </is>
      </c>
      <c r="L48" s="439" t="inlineStr">
        <is>
          <t>Direct</t>
        </is>
      </c>
      <c r="M48" s="439" t="inlineStr">
        <is>
          <t>Supply-side</t>
        </is>
      </c>
      <c r="N48" s="439" t="inlineStr">
        <is>
          <t>CHN</t>
        </is>
      </c>
      <c r="O48" s="439" t="inlineStr">
        <is>
          <t>national</t>
        </is>
      </c>
      <c r="P48" s="439" t="inlineStr">
        <is>
          <t>N/A</t>
        </is>
      </c>
      <c r="Q48" s="439" t="inlineStr">
        <is>
          <t>01/07/2012</t>
        </is>
      </c>
      <c r="R48" s="439" t="inlineStr">
        <is>
          <t>01/02/2013</t>
        </is>
      </c>
      <c r="S48" s="439" t="inlineStr">
        <is>
          <t>N/A</t>
        </is>
      </c>
      <c r="T48" s="439" t="inlineStr">
        <is>
          <t>24/01/2025</t>
        </is>
      </c>
      <c r="U48" s="439" t="inlineStr">
        <is>
          <t>On 24 January 2025, GB 28380-2025 was published, replacing GB 28380-2012, the first revision, changing the classification method and energy efficiency indicators, and updating the typical energy consumption calculation method.</t>
        </is>
      </c>
      <c r="V48" s="439">
        <f>IF(R48="","In force",IF(R48="N/A","In force",IF(TODAY()&lt;DATE(VALUE(RIGHT(R48,4)),VALUE(MID(R48,4,2)),VALUE(LEFT(R48,2))),"Scheduled",IF(S48="","In force",IF(S48="N/A","In force",IF(TODAY()&lt;DATE(VALUE(RIGHT(S48,4)),VALUE(MID(S48,4,2)),VALUE(LEFT(S48,2))),"In force","Ended"))))))</f>
        <v/>
      </c>
      <c r="W48" s="439" t="inlineStr">
        <is>
          <t>State Administration for Market Regulation; Standardization Administration of China</t>
        </is>
      </c>
      <c r="X48" s="439" t="inlineStr">
        <is>
          <t>Microcomputers</t>
        </is>
      </c>
      <c r="Y48" s="439" t="inlineStr">
        <is>
          <t>new</t>
        </is>
      </c>
      <c r="Z48" s="439" t="inlineStr">
        <is>
          <t>General-purpose desktop microcomputers and portable microcomputers (notebooks). Excludes tablet computers, workstations, high-power power supplies (&gt; 500 W), and small-screen devices (&lt; 11.6 inches).</t>
        </is>
      </c>
      <c r="AA48" s="439" t="inlineStr">
        <is>
          <t>N/A</t>
        </is>
      </c>
      <c r="AB48" s="439" t="inlineStr">
        <is>
          <t>N/A</t>
        </is>
      </c>
      <c r="AC48" s="439" t="inlineStr">
        <is>
          <t>Firms</t>
        </is>
      </c>
      <c r="AD48" s="439" t="inlineStr">
        <is>
          <t>Manufacturers and importers producing, importing or selling microcomputer products within China.</t>
        </is>
      </c>
      <c r="AE48" s="439" t="inlineStr">
        <is>
          <t>Production; Sale; Import</t>
        </is>
      </c>
      <c r="AF48" s="439" t="inlineStr">
        <is>
          <t>Production, import and sale of microcomputer products. Products must meet the standard's minimum allowable energy efficiency values before they can enter the market.</t>
        </is>
      </c>
      <c r="AG48" s="439" t="inlineStr">
        <is>
          <t>Grade 3</t>
        </is>
      </c>
      <c r="AH48" s="439" t="inlineStr">
        <is>
          <t>Energy efficiency grade</t>
        </is>
      </c>
      <c r="AI48" s="439" t="inlineStr">
        <is>
          <t>Microcomputer energy efficiency grades are classified into three levels (Grade 1 highest), with Grade 3 as the minimum allowable value i.e. the mandatory market access threshold. The evaluation indicator is Typical Energy Consumption (TEC), which comprehensively considers power consumption in idle, sleep, off and other states, and is set by product type and configuration.</t>
        </is>
      </c>
      <c r="AJ48" s="439" t="inlineStr">
        <is>
          <t>1) Microcomputers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48" s="439" t="inlineStr">
        <is>
          <t>N/A</t>
        </is>
      </c>
      <c r="AL48" s="439" t="inlineStr">
        <is>
          <t>N/A</t>
        </is>
      </c>
      <c r="AM48" s="439" t="inlineStr">
        <is>
          <t>Inspections or audits conducted by government authorities or third parties</t>
        </is>
      </c>
      <c r="AN48" s="439" t="inlineStr">
        <is>
          <t>Market regulatory authorities conduct energy efficiency label supervision inspections and product quality supervision spot checks on microcomputer products. Inspections cover the accuracy of energy efficiency grade labelling and whether the product's actual energy efficiency conforms to the labelled grade.</t>
        </is>
      </c>
      <c r="AO48" s="439" t="inlineStr">
        <is>
          <t>Compliance order; Monetary penalties</t>
        </is>
      </c>
      <c r="AP48" s="439" t="inlineStr">
        <is>
          <t>For production, import or sale of microcomputer products not conforming to the mandatory energy efficiency standard, market regulatory authorities shall order cessation of production, import and sale, confiscate illegal gains and impose fines.</t>
        </is>
      </c>
      <c r="AQ48" s="439" t="inlineStr">
        <is>
          <t>The state encourages production and use of Grade 1 and Grade 2 high-efficiency microcomputers; promotes the market uptake of high-efficiency IT equipment through energy-saving product certification and government green procurement.</t>
        </is>
      </c>
      <c r="AR48" s="439" t="inlineStr">
        <is>
          <t>The state encourages production and use of Grade 1 and Grade 2 high-efficiency microcomputers; promotes the market uptake of high-efficiency IT equipment through energy-saving product certification and government green procurement.</t>
        </is>
      </c>
      <c r="AS48" s="439" t="inlineStr">
        <is>
          <t>N/A</t>
        </is>
      </c>
      <c r="AT48" s="439" t="inlineStr">
        <is>
          <t>N/A</t>
        </is>
      </c>
      <c r="AU48" s="439" t="inlineStr">
        <is>
          <t>C26</t>
        </is>
      </c>
      <c r="AV48" s="439" t="inlineStr">
        <is>
          <t>CO2</t>
        </is>
      </c>
      <c r="AW48" s="439" t="inlineStr">
        <is>
          <t>Positive</t>
        </is>
      </c>
      <c r="AX48" s="439" t="inlineStr">
        <is>
          <t>Energy conservation; Industrial development</t>
        </is>
      </c>
      <c r="AY48" s="439" t="inlineStr">
        <is>
          <t>GB 28380-2025 Minimum Allowable Values of Energy Efficiency and Energy Grades for Microcomputers</t>
        </is>
      </c>
      <c r="AZ48" s="439" t="inlineStr">
        <is>
          <t>https://openstd.samr.gov.cn/bzgk/std/newGbInfo?hcno=4DD0EF686BBB0377E2BE393D90F678AE</t>
        </is>
      </c>
      <c r="BA48" s="439" t="inlineStr">
        <is>
          <t>GB 28380-2012 (superseded): https://openstd.samr.gov.cn/bzgk/std/newGbInfo?hcno=E37B92481D451648AD9C1656D2E29BAA</t>
        </is>
      </c>
    </row>
    <row r="49">
      <c r="A49" s="439" t="inlineStr">
        <is>
          <t>CHNPRFMEAI16S000</t>
        </is>
      </c>
      <c r="B49" s="439" t="inlineStr">
        <is>
          <t>Instrument</t>
        </is>
      </c>
      <c r="C49" s="439" t="inlineStr">
        <is>
          <t>Performance standard</t>
        </is>
      </c>
      <c r="D49" s="439" t="inlineStr">
        <is>
          <t>Minimum Energy Performance Standards (MEPS) for electric appliances</t>
        </is>
      </c>
      <c r="E49" s="439" t="inlineStr">
        <is>
          <t>Buildings</t>
        </is>
      </c>
      <c r="F49" s="439" t="inlineStr">
        <is>
          <t>Household appliances</t>
        </is>
      </c>
      <c r="G49" s="439" t="inlineStr">
        <is>
          <t>电动洗衣机和洗干一体机能效水效限定值及等级</t>
        </is>
      </c>
      <c r="H49" s="439" t="inlineStr">
        <is>
          <t>Minimum Allowable Values of Energy Consumption, Water Consumption and Grades for Electric Washing Machines and Washer-Dryers</t>
        </is>
      </c>
      <c r="I49" s="439" t="inlineStr">
        <is>
          <t>N/A</t>
        </is>
      </c>
      <c r="J49" s="439" t="inlineStr">
        <is>
          <t>GB 12021.4-2026 Minimum Allowable Values of Energy Consumption, Water Consumption and Grades for Electric Washing Machines and Washer-Dryers is a mandatory national standard, published on 31 March 2026 and effective 1 April 2027, replacing GB 12021.4-2013. The upper rated capacity limit is raised from 13 kg to 25 kg, and for the first time washer-dryer combination machines are included in the evaluation scope. For drum-type washing machines at certain grades, the unit water consumption limit is tightened by 14.3% and the unit energy consumption limit by 3.6%. For the first time, washing duration limits are set: drum-type ≤ 192 min, impeller-type ≤ 96 min. Test methods are more closely aligned with domestic practice, with test loads and detergents fully replaced by national standard reference materials. Energy and water efficiency grades are five levels (Grade 1 highest), with one of the five grades as the minimum allowable value.</t>
        </is>
      </c>
      <c r="K49" s="439" t="inlineStr">
        <is>
          <t>Energy efficiency; Energy conservation</t>
        </is>
      </c>
      <c r="L49" s="439" t="inlineStr">
        <is>
          <t>Direct</t>
        </is>
      </c>
      <c r="M49" s="439" t="inlineStr">
        <is>
          <t>Supply-side</t>
        </is>
      </c>
      <c r="N49" s="439" t="inlineStr">
        <is>
          <t>CHN</t>
        </is>
      </c>
      <c r="O49" s="439" t="inlineStr">
        <is>
          <t>national</t>
        </is>
      </c>
      <c r="P49" s="439" t="inlineStr">
        <is>
          <t>N/A</t>
        </is>
      </c>
      <c r="Q49" s="439" t="inlineStr">
        <is>
          <t>09/06/2013</t>
        </is>
      </c>
      <c r="R49" s="439" t="inlineStr">
        <is>
          <t>01/10/2013</t>
        </is>
      </c>
      <c r="S49" s="439" t="inlineStr">
        <is>
          <t>N/A</t>
        </is>
      </c>
      <c r="T49" s="439" t="inlineStr">
        <is>
          <t>31/03/2026</t>
        </is>
      </c>
      <c r="U49" s="439" t="inlineStr">
        <is>
          <t>On 31 March 2026, GB 12021.4-2026 was published, replacing GB 12021.4-2013, bringing washer-dryers within scope for the first time, expanding the capacity upper limit to 25 kg, setting washing duration limits for the first time, and updating test methods.</t>
        </is>
      </c>
      <c r="V49" s="439">
        <f>IF(R49="","In force",IF(R49="N/A","In force",IF(TODAY()&lt;DATE(VALUE(RIGHT(R49,4)),VALUE(MID(R49,4,2)),VALUE(LEFT(R49,2))),"Scheduled",IF(S49="","In force",IF(S49="N/A","In force",IF(TODAY()&lt;DATE(VALUE(RIGHT(S49,4)),VALUE(MID(S49,4,2)),VALUE(LEFT(S49,2))),"In force","Ended"))))))</f>
        <v/>
      </c>
      <c r="W49" s="439" t="inlineStr">
        <is>
          <t>State Administration for Market Regulation; Standardization Administration of China</t>
        </is>
      </c>
      <c r="X49" s="439" t="inlineStr">
        <is>
          <t>Electric washing machines and washer-dryers</t>
        </is>
      </c>
      <c r="Y49" s="439" t="inlineStr">
        <is>
          <t>new</t>
        </is>
      </c>
      <c r="Z49" s="439" t="inlineStr">
        <is>
          <t>Household and similar electric washing machines (drum-type and impeller-type), with rated washing capacity up to 25 kg; washer-dryer combination machines.</t>
        </is>
      </c>
      <c r="AA49" s="439" t="inlineStr">
        <is>
          <t>N/A</t>
        </is>
      </c>
      <c r="AB49" s="439" t="inlineStr">
        <is>
          <t>N/A</t>
        </is>
      </c>
      <c r="AC49" s="439" t="inlineStr">
        <is>
          <t>Firms</t>
        </is>
      </c>
      <c r="AD49" s="439" t="inlineStr">
        <is>
          <t>Manufacturers and importers producing, importing or selling electric washing machine and washer-dryer products within China.</t>
        </is>
      </c>
      <c r="AE49" s="439" t="inlineStr">
        <is>
          <t>Production; Sale; Import</t>
        </is>
      </c>
      <c r="AF49" s="439" t="inlineStr">
        <is>
          <t>Production, import and sale of electric washing machines and washer-dryers. Products must meet the standard's minimum allowable energy and water efficiency values before they can enter the market.</t>
        </is>
      </c>
      <c r="AG49" s="439" t="inlineStr">
        <is>
          <t>Grade 5</t>
        </is>
      </c>
      <c r="AH49" s="439" t="inlineStr">
        <is>
          <t>Energy efficiency and water efficiency grade</t>
        </is>
      </c>
      <c r="AI49" s="439" t="inlineStr">
        <is>
          <t>Energy and water efficiency grades are classified into five levels (Grade 1 highest), with one of the five grades as the minimum allowable value i.e. the mandatory market access threshold. Evaluation indicators include unit energy consumption (kW·h/cycle), unit water consumption (L/cycle), washing duration (drum-type ≤ 192 min, impeller-type ≤ 96 min), and washing performance index.</t>
        </is>
      </c>
      <c r="AJ49" s="439" t="inlineStr">
        <is>
          <t>1) Electric washing machines and washer-dryers must meet the standard's minimum allowable energy and water efficiency values before they can be produced, imported or sold; 2) Products must bear an energy and water efficiency grade label; 3) Grades are classified as Grade 1 to 5, with the minimum allowable value as the market access threshold.</t>
        </is>
      </c>
      <c r="AK49" s="439" t="inlineStr">
        <is>
          <t>N/A</t>
        </is>
      </c>
      <c r="AL49" s="439" t="inlineStr">
        <is>
          <t>N/A</t>
        </is>
      </c>
      <c r="AM49" s="439" t="inlineStr">
        <is>
          <t>Inspections or audits conducted by government authorities or third parties</t>
        </is>
      </c>
      <c r="AN49" s="439" t="inlineStr">
        <is>
          <t>Market regulatory authorities conduct energy and water efficiency label supervision inspections and product quality supervision spot checks on washing machine and washer-dryer products. Inspections cover the accuracy of energy and water efficiency grade labelling and whether the product's actual energy and water efficiency conforms to the labelled grade.</t>
        </is>
      </c>
      <c r="AO49" s="439" t="inlineStr">
        <is>
          <t>Compliance order; Monetary penalties</t>
        </is>
      </c>
      <c r="AP49" s="439" t="inlineStr">
        <is>
          <t>For production, import or sale of washing machine and washer-dryer products not conforming to the mandatory energy and water efficiency standard, market regulatory authorities shall order cessation of production, import and sale, confiscate illegal gains and impose fines.</t>
        </is>
      </c>
      <c r="AQ49" s="439" t="inlineStr">
        <is>
          <t>The state encourages production and use of Grade 1 and Grade 2 high-efficiency water-saving washing machines; promotes market uptake through energy-saving and water-saving product certification.</t>
        </is>
      </c>
      <c r="AR49" s="439" t="inlineStr">
        <is>
          <t>The state encourages production and use of Grade 1 and Grade 2 high-efficiency water-saving washing machines; promotes market uptake through energy-saving and water-saving product certification.</t>
        </is>
      </c>
      <c r="AS49" s="439" t="inlineStr">
        <is>
          <t>N/A</t>
        </is>
      </c>
      <c r="AT49" s="439" t="inlineStr">
        <is>
          <t>N/A</t>
        </is>
      </c>
      <c r="AU49" s="439" t="inlineStr">
        <is>
          <t>C27</t>
        </is>
      </c>
      <c r="AV49" s="439" t="inlineStr">
        <is>
          <t>CO2</t>
        </is>
      </c>
      <c r="AW49" s="439" t="inlineStr">
        <is>
          <t>Positive</t>
        </is>
      </c>
      <c r="AX49" s="439" t="inlineStr">
        <is>
          <t>Energy conservation; Industrial development</t>
        </is>
      </c>
      <c r="AY49" s="439" t="inlineStr">
        <is>
          <t>GB 12021.4-2026 Minimum Allowable Values of Energy Consumption, Water Consumption and Grades for Electric Washing Machines and Washer-Dryers</t>
        </is>
      </c>
      <c r="AZ49" s="439" t="inlineStr">
        <is>
          <t>https://openstd.samr.gov.cn/bzgk/std/newGbInfo?hcno=4804719D7D206D7538788BE44F54DC64</t>
        </is>
      </c>
      <c r="BA49" s="439" t="inlineStr">
        <is>
          <t>GB 12021.4-2013 (superseded): https://openstd.samr.gov.cn/bzgk/std/newGbInfo?hcno=F90B89DADC888F069B9993659D39BD4F</t>
        </is>
      </c>
    </row>
    <row r="50">
      <c r="A50" s="439" t="inlineStr">
        <is>
          <t>CHNPRFMEAI17S000</t>
        </is>
      </c>
      <c r="B50" s="439" t="inlineStr">
        <is>
          <t>Instrument</t>
        </is>
      </c>
      <c r="C50" s="439" t="inlineStr">
        <is>
          <t>Performance standard</t>
        </is>
      </c>
      <c r="D50" s="439" t="inlineStr">
        <is>
          <t>Minimum Energy Performance Standards (MEPS) for electric appliances</t>
        </is>
      </c>
      <c r="E50" s="439" t="inlineStr">
        <is>
          <t>Industry</t>
        </is>
      </c>
      <c r="F50" s="439" t="inlineStr">
        <is>
          <t>Wastewater treatment equipment</t>
        </is>
      </c>
      <c r="G50" s="439" t="inlineStr">
        <is>
          <t>污水处理用旋转曝气机能效限定值及能效等级</t>
        </is>
      </c>
      <c r="H50" s="439" t="inlineStr">
        <is>
          <t>Minimum Allowable Values of Energy Efficiency and Energy Efficiency Grades for Rotary Aerators in Wastewater Treatment</t>
        </is>
      </c>
      <c r="I50" s="439" t="inlineStr">
        <is>
          <t>N/A</t>
        </is>
      </c>
      <c r="J50" s="439" t="inlineStr">
        <is>
          <t>GB 37483-2019 Minimum Allowable Values of Energy Efficiency and Energy Efficiency Grades for Rotary Aerators in Wastewater Treatment is a mandatory national standard, published on 4 April 2019 and effective 1 November 2020. It applies to rotary brush aerators, rotary disc aerators, vertical surface aerators and horizontal surface aerators for oxidation ditches in various wastewater treatment applications. Energy efficiency grades are classified into three levels (Grade 1 highest), with Grade 3 as the minimum allowable value i.e. the mandatory market access threshold.</t>
        </is>
      </c>
      <c r="K50" s="439" t="inlineStr">
        <is>
          <t>Energy efficiency; Energy conservation</t>
        </is>
      </c>
      <c r="L50" s="439" t="inlineStr">
        <is>
          <t>Direct</t>
        </is>
      </c>
      <c r="M50" s="439" t="inlineStr">
        <is>
          <t>Supply-side</t>
        </is>
      </c>
      <c r="N50" s="439" t="inlineStr">
        <is>
          <t>CHN</t>
        </is>
      </c>
      <c r="O50" s="439" t="inlineStr">
        <is>
          <t>national</t>
        </is>
      </c>
      <c r="P50" s="439" t="inlineStr">
        <is>
          <t>N/A</t>
        </is>
      </c>
      <c r="Q50" s="439" t="inlineStr">
        <is>
          <t>04/04/2019</t>
        </is>
      </c>
      <c r="R50" s="439" t="inlineStr">
        <is>
          <t>01/11/2020</t>
        </is>
      </c>
      <c r="S50" s="439" t="inlineStr">
        <is>
          <t>N/A</t>
        </is>
      </c>
      <c r="T50" s="439" t="inlineStr">
        <is>
          <t>N/A</t>
        </is>
      </c>
      <c r="U50" s="439" t="inlineStr">
        <is>
          <t>N/A</t>
        </is>
      </c>
      <c r="V50" s="439">
        <f>IF(R50="","In force",IF(R50="N/A","In force",IF(TODAY()&lt;DATE(VALUE(RIGHT(R50,4)),VALUE(MID(R50,4,2)),VALUE(LEFT(R50,2))),"Scheduled",IF(S50="","In force",IF(S50="N/A","In force",IF(TODAY()&lt;DATE(VALUE(RIGHT(S50,4)),VALUE(MID(S50,4,2)),VALUE(LEFT(S50,2))),"In force","Ended"))))))</f>
        <v/>
      </c>
      <c r="W50" s="439" t="inlineStr">
        <is>
          <t>State Administration for Market Regulation; Standardization Administration of China</t>
        </is>
      </c>
      <c r="X50" s="439" t="inlineStr">
        <is>
          <t>Rotary aerators for wastewater treatment</t>
        </is>
      </c>
      <c r="Y50" s="439" t="inlineStr">
        <is>
          <t>new</t>
        </is>
      </c>
      <c r="Z50" s="439" t="inlineStr">
        <is>
          <t>Rotary brush aerators, rotary disc aerators, vertical surface aerators and horizontal surface aerators for oxidation ditches in various wastewater treatment applications.</t>
        </is>
      </c>
      <c r="AA50" s="439" t="inlineStr">
        <is>
          <t>N/A</t>
        </is>
      </c>
      <c r="AB50" s="439" t="inlineStr">
        <is>
          <t>N/A</t>
        </is>
      </c>
      <c r="AC50" s="439" t="inlineStr">
        <is>
          <t>Firms</t>
        </is>
      </c>
      <c r="AD50" s="439" t="inlineStr">
        <is>
          <t>Manufacturers and importers producing, importing or selling rotary aerator products for wastewater treatment within China.</t>
        </is>
      </c>
      <c r="AE50" s="439" t="inlineStr">
        <is>
          <t>Production; Sale; Import</t>
        </is>
      </c>
      <c r="AF50" s="439" t="inlineStr">
        <is>
          <t>Production, import and sale of rotary aerator products for wastewater treatment. Products must meet the standard's minimum allowable energy efficiency values before they can enter the market.</t>
        </is>
      </c>
      <c r="AG50" s="439" t="inlineStr">
        <is>
          <t>Grade 3</t>
        </is>
      </c>
      <c r="AH50" s="439" t="inlineStr">
        <is>
          <t>Energy efficiency grade</t>
        </is>
      </c>
      <c r="AI50" s="439" t="inlineStr">
        <is>
          <t>Rotary aerator energy efficiency grades are classified into three levels (Grade 1 highest), with Grade 3 as the minimum allowable value i.e. the mandatory market access threshold. The evaluation indicator is oxygenation efficiency (kg/(kW·h)), with minimum values set by aerator type and specification.</t>
        </is>
      </c>
      <c r="AJ50" s="439" t="inlineStr">
        <is>
          <t>1) Rotary aerators for wastewater treatment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50" s="439" t="inlineStr">
        <is>
          <t>N/A</t>
        </is>
      </c>
      <c r="AL50" s="439" t="inlineStr">
        <is>
          <t>N/A</t>
        </is>
      </c>
      <c r="AM50" s="439" t="inlineStr">
        <is>
          <t>Inspections or audits conducted by government authorities or third parties</t>
        </is>
      </c>
      <c r="AN50" s="439" t="inlineStr">
        <is>
          <t>Market regulatory authorities conduct energy efficiency label supervision inspections and product quality supervision spot checks on rotary aerator products. Inspections cover the accuracy of energy efficiency grade labelling and whether the product's actual energy efficiency conforms to the labelled grade.</t>
        </is>
      </c>
      <c r="AO50" s="439" t="inlineStr">
        <is>
          <t>Compliance order; Monetary penalties</t>
        </is>
      </c>
      <c r="AP50" s="439" t="inlineStr">
        <is>
          <t>For production, import or sale of rotary aerator products not conforming to the mandatory energy efficiency standard, market regulatory authorities shall order cessation of production, import and sale, confiscate illegal gains and impose fines.</t>
        </is>
      </c>
      <c r="AQ50" s="439" t="inlineStr">
        <is>
          <t>The state encourages production and use of Grade 1 and Grade 2 high-efficiency rotary aerators; promotes the market uptake of high-efficiency environmental protection equipment through energy-saving product certification.</t>
        </is>
      </c>
      <c r="AR50" s="439" t="inlineStr">
        <is>
          <t>The state encourages production and use of Grade 1 and Grade 2 high-efficiency rotary aerators; promotes the market uptake of high-efficiency environmental protection equipment through energy-saving product certification.</t>
        </is>
      </c>
      <c r="AS50" s="439" t="inlineStr">
        <is>
          <t>N/A</t>
        </is>
      </c>
      <c r="AT50" s="439" t="inlineStr">
        <is>
          <t>N/A</t>
        </is>
      </c>
      <c r="AU50" s="439" t="inlineStr">
        <is>
          <t>C28</t>
        </is>
      </c>
      <c r="AV50" s="439" t="inlineStr">
        <is>
          <t>CO2</t>
        </is>
      </c>
      <c r="AW50" s="439" t="inlineStr">
        <is>
          <t>Positive</t>
        </is>
      </c>
      <c r="AX50" s="439" t="inlineStr">
        <is>
          <t>Energy conservation; Industrial development</t>
        </is>
      </c>
      <c r="AY50" s="439" t="inlineStr">
        <is>
          <t>GB 37483-2019 Minimum Allowable Values of Energy Efficiency and Energy Efficiency Grades for Rotary Aerators in Wastewater Treatment</t>
        </is>
      </c>
      <c r="AZ50" s="439" t="inlineStr">
        <is>
          <t>https://openstd.samr.gov.cn/bzgk/std/newGbInfo?hcno=F735E1D19562E996DB548E1A02251B05</t>
        </is>
      </c>
      <c r="BA50" s="439" t="inlineStr">
        <is>
          <t>N/A</t>
        </is>
      </c>
    </row>
    <row r="51">
      <c r="A51" s="439" t="inlineStr">
        <is>
          <t>CHNPRFMEAI18S000</t>
        </is>
      </c>
      <c r="B51" s="439" t="inlineStr">
        <is>
          <t>Instrument</t>
        </is>
      </c>
      <c r="C51" s="439" t="inlineStr">
        <is>
          <t>Performance standard</t>
        </is>
      </c>
      <c r="D51" s="439" t="inlineStr">
        <is>
          <t>Minimum Energy Performance Standards (MEPS) for electric appliances</t>
        </is>
      </c>
      <c r="E51" s="439" t="inlineStr">
        <is>
          <t>Industry</t>
        </is>
      </c>
      <c r="F51" s="439" t="inlineStr">
        <is>
          <t>Wastewater treatment equipment</t>
        </is>
      </c>
      <c r="G51" s="439" t="inlineStr">
        <is>
          <t>污水处理用潜水推流式搅拌机能效限定值及能效等级</t>
        </is>
      </c>
      <c r="H51" s="439" t="inlineStr">
        <is>
          <t>Minimum Allowable Values of Energy Efficiency and Energy Efficiency Grades for Submersible Push-Flow Mixers in Wastewater Treatment</t>
        </is>
      </c>
      <c r="I51" s="439" t="inlineStr">
        <is>
          <t>N/A</t>
        </is>
      </c>
      <c r="J51" s="439" t="inlineStr">
        <is>
          <t>GB 37485-2019 Minimum Allowable Values of Energy Efficiency and Energy Efficiency Grades for Submersible Push-Flow Mixers in Wastewater Treatment is a mandatory national standard, published on 4 April 2019 and effective 1 November 2020. It applies to submersible push-flow mixers used in anaerobic, anoxic and aerobic zones and other process stages of wastewater treatment plants (stations). Energy efficiency grades are classified into three levels (Grade 1 highest), with Grade 3 as the minimum allowable value i.e. the mandatory market access threshold.</t>
        </is>
      </c>
      <c r="K51" s="439" t="inlineStr">
        <is>
          <t>Energy efficiency; Energy conservation</t>
        </is>
      </c>
      <c r="L51" s="439" t="inlineStr">
        <is>
          <t>Direct</t>
        </is>
      </c>
      <c r="M51" s="439" t="inlineStr">
        <is>
          <t>Supply-side</t>
        </is>
      </c>
      <c r="N51" s="439" t="inlineStr">
        <is>
          <t>CHN</t>
        </is>
      </c>
      <c r="O51" s="439" t="inlineStr">
        <is>
          <t>national</t>
        </is>
      </c>
      <c r="P51" s="439" t="inlineStr">
        <is>
          <t>N/A</t>
        </is>
      </c>
      <c r="Q51" s="439" t="inlineStr">
        <is>
          <t>04/04/2019</t>
        </is>
      </c>
      <c r="R51" s="439" t="inlineStr">
        <is>
          <t>01/11/2020</t>
        </is>
      </c>
      <c r="S51" s="439" t="inlineStr">
        <is>
          <t>N/A</t>
        </is>
      </c>
      <c r="T51" s="439" t="inlineStr">
        <is>
          <t>N/A</t>
        </is>
      </c>
      <c r="U51" s="439" t="inlineStr">
        <is>
          <t>N/A</t>
        </is>
      </c>
      <c r="V51" s="439">
        <f>IF(R51="","In force",IF(R51="N/A","In force",IF(TODAY()&lt;DATE(VALUE(RIGHT(R51,4)),VALUE(MID(R51,4,2)),VALUE(LEFT(R51,2))),"Scheduled",IF(S51="","In force",IF(S51="N/A","In force",IF(TODAY()&lt;DATE(VALUE(RIGHT(S51,4)),VALUE(MID(S51,4,2)),VALUE(LEFT(S51,2))),"In force","Ended"))))))</f>
        <v/>
      </c>
      <c r="W51" s="439" t="inlineStr">
        <is>
          <t>State Administration for Market Regulation; Standardization Administration of China</t>
        </is>
      </c>
      <c r="X51" s="439" t="inlineStr">
        <is>
          <t>Submersible push-flow mixers for wastewater treatment</t>
        </is>
      </c>
      <c r="Y51" s="439" t="inlineStr">
        <is>
          <t>new</t>
        </is>
      </c>
      <c r="Z51" s="439" t="inlineStr">
        <is>
          <t>Submersible push-flow mixers used in anaerobic, anoxic and aerobic zones and other process stages of wastewater treatment plants (stations).</t>
        </is>
      </c>
      <c r="AA51" s="439" t="inlineStr">
        <is>
          <t>N/A</t>
        </is>
      </c>
      <c r="AB51" s="439" t="inlineStr">
        <is>
          <t>N/A</t>
        </is>
      </c>
      <c r="AC51" s="439" t="inlineStr">
        <is>
          <t>Firms</t>
        </is>
      </c>
      <c r="AD51" s="439" t="inlineStr">
        <is>
          <t>Manufacturers and importers producing, importing or selling submersible push-flow mixer products for wastewater treatment within China.</t>
        </is>
      </c>
      <c r="AE51" s="439" t="inlineStr">
        <is>
          <t>Production; Sale; Import</t>
        </is>
      </c>
      <c r="AF51" s="439" t="inlineStr">
        <is>
          <t>Production, import and sale of submersible push-flow mixer products for wastewater treatment. Products must meet the standard's minimum allowable energy efficiency values before they can enter the market.</t>
        </is>
      </c>
      <c r="AG51" s="439" t="inlineStr">
        <is>
          <t>Grade 3</t>
        </is>
      </c>
      <c r="AH51" s="439" t="inlineStr">
        <is>
          <t>Energy efficiency grade</t>
        </is>
      </c>
      <c r="AI51" s="439" t="inlineStr">
        <is>
          <t>Submersible push-flow mixer energy efficiency grades are classified into three levels (Grade 1 highest), with Grade 3 as the minimum allowable value i.e. the mandatory market access threshold. The evaluation indicator is the push-flow rate per unit input power (m³/(h·W)), with minimum values set by mixer specification.</t>
        </is>
      </c>
      <c r="AJ51" s="439" t="inlineStr">
        <is>
          <t>1) Submersible push-flow mixers for wastewater treatment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51" s="439" t="inlineStr">
        <is>
          <t>N/A</t>
        </is>
      </c>
      <c r="AL51" s="439" t="inlineStr">
        <is>
          <t>N/A</t>
        </is>
      </c>
      <c r="AM51" s="439" t="inlineStr">
        <is>
          <t>Inspections or audits conducted by government authorities or third parties</t>
        </is>
      </c>
      <c r="AN51" s="439" t="inlineStr">
        <is>
          <t>Market regulatory authorities conduct energy efficiency label supervision inspections and product quality supervision spot checks on submersible push-flow mixer products. Inspections cover the accuracy of energy efficiency grade labelling and whether the product's actual energy efficiency conforms to the labelled grade.</t>
        </is>
      </c>
      <c r="AO51" s="439" t="inlineStr">
        <is>
          <t>Compliance order; Monetary penalties</t>
        </is>
      </c>
      <c r="AP51" s="439" t="inlineStr">
        <is>
          <t>For production, import or sale of submersible push-flow mixer products not conforming to the mandatory energy efficiency standard, market regulatory authorities shall order cessation of production, import and sale, confiscate illegal gains and impose fines.</t>
        </is>
      </c>
      <c r="AQ51" s="439" t="inlineStr">
        <is>
          <t>The state encourages production and use of Grade 1 and Grade 2 high-efficiency submersible push-flow mixers; promotes the market uptake of high-efficiency environmental protection equipment through energy-saving product certification.</t>
        </is>
      </c>
      <c r="AR51" s="439" t="inlineStr">
        <is>
          <t>The state encourages production and use of Grade 1 and Grade 2 high-efficiency submersible push-flow mixers; promotes the market uptake of high-efficiency environmental protection equipment through energy-saving product certification.</t>
        </is>
      </c>
      <c r="AS51" s="439" t="inlineStr">
        <is>
          <t>N/A</t>
        </is>
      </c>
      <c r="AT51" s="439" t="inlineStr">
        <is>
          <t>N/A</t>
        </is>
      </c>
      <c r="AU51" s="439" t="inlineStr">
        <is>
          <t>C28</t>
        </is>
      </c>
      <c r="AV51" s="439" t="inlineStr">
        <is>
          <t>CO2</t>
        </is>
      </c>
      <c r="AW51" s="439" t="inlineStr">
        <is>
          <t>Positive</t>
        </is>
      </c>
      <c r="AX51" s="439" t="inlineStr">
        <is>
          <t>Energy conservation; Industrial development</t>
        </is>
      </c>
      <c r="AY51" s="439" t="inlineStr">
        <is>
          <t>GB 37485-2019 Minimum Allowable Values of Energy Efficiency and Energy Efficiency Grades for Submersible Push-Flow Mixers in Wastewater Treatment</t>
        </is>
      </c>
      <c r="AZ51" s="439" t="inlineStr">
        <is>
          <t>https://openstd.samr.gov.cn/bzgk/gb/newGbInfo?hcno=CE7904294CC2751F6617EAC7A6665D58</t>
        </is>
      </c>
      <c r="BA51" s="439" t="inlineStr">
        <is>
          <t>N/A</t>
        </is>
      </c>
    </row>
    <row r="52">
      <c r="A52" s="439" t="inlineStr">
        <is>
          <t>CHNPRFMEAI19S000</t>
        </is>
      </c>
      <c r="B52" s="439" t="inlineStr">
        <is>
          <t>Instrument</t>
        </is>
      </c>
      <c r="C52" s="439" t="inlineStr">
        <is>
          <t>Performance standard</t>
        </is>
      </c>
      <c r="D52" s="439" t="inlineStr">
        <is>
          <t>Minimum Energy Performance Standards (MEPS) for electric appliances</t>
        </is>
      </c>
      <c r="E52" s="439" t="inlineStr">
        <is>
          <t>Industry</t>
        </is>
      </c>
      <c r="F52" s="439" t="inlineStr">
        <is>
          <t>Industrial pumps; Petrochemical; Water supply and drainage</t>
        </is>
      </c>
      <c r="G52" s="439" t="inlineStr">
        <is>
          <t>离心泵能效限定值及能效等级</t>
        </is>
      </c>
      <c r="H52" s="439" t="inlineStr">
        <is>
          <t>Minimum Allowable Values of Energy Efficiency and Energy Efficiency Grades for Centrifugal Pumps</t>
        </is>
      </c>
      <c r="I52" s="439" t="inlineStr">
        <is>
          <t>N/A</t>
        </is>
      </c>
      <c r="J52" s="439" t="inlineStr">
        <is>
          <t>GB 19762-2025 Minimum Allowable Values of Energy Efficiency and Energy Efficiency Grades for Centrifugal Pumps is a mandatory national standard, published on 28 February 2025 and effective 1 March 2026, replacing GB 19762-2007 (clean-water centrifugal pumps) and GB 32284-2015 (petrochemical centrifugal pumps), achieving the first unification of energy efficiency standards for the two categories of centrifugal pumps. It applies to clean-water centrifugal pumps (single-stage single-suction, single-stage double-suction, multi-stage) and petrochemical centrifugal pumps with drive motor power 1 kW to 1 250 kW. Energy efficiency grades are classified into three levels (Grade 1 highest), with Grade 3 as the minimum allowable value i.e. the mandatory market access threshold.</t>
        </is>
      </c>
      <c r="K52" s="439" t="inlineStr">
        <is>
          <t>Energy efficiency; Energy conservation</t>
        </is>
      </c>
      <c r="L52" s="439" t="inlineStr">
        <is>
          <t>Direct</t>
        </is>
      </c>
      <c r="M52" s="439" t="inlineStr">
        <is>
          <t>Supply-side</t>
        </is>
      </c>
      <c r="N52" s="439" t="inlineStr">
        <is>
          <t>CHN</t>
        </is>
      </c>
      <c r="O52" s="439" t="inlineStr">
        <is>
          <t>national</t>
        </is>
      </c>
      <c r="P52" s="439" t="inlineStr">
        <is>
          <t>N/A</t>
        </is>
      </c>
      <c r="Q52" s="439" t="inlineStr">
        <is>
          <t>30/12/2005</t>
        </is>
      </c>
      <c r="R52" s="439" t="inlineStr">
        <is>
          <t>01/08/2006</t>
        </is>
      </c>
      <c r="S52" s="439" t="inlineStr">
        <is>
          <t>N/A</t>
        </is>
      </c>
      <c r="T52" s="439" t="inlineStr">
        <is>
          <t>28/02/2025</t>
        </is>
      </c>
      <c r="U52" s="439" t="inlineStr">
        <is>
          <t>On 28 February 2025, GB 19762-2025 was published, replacing GB 19762-2007 and GB 32284-2015, for the first time unifying the energy efficiency standards for clean-water centrifugal pumps and petrochemical centrifugal pumps under a single evaluation framework.</t>
        </is>
      </c>
      <c r="V52" s="439">
        <f>IF(R52="","In force",IF(R52="N/A","In force",IF(TODAY()&lt;DATE(VALUE(RIGHT(R52,4)),VALUE(MID(R52,4,2)),VALUE(LEFT(R52,2))),"Scheduled",IF(S52="","In force",IF(S52="N/A","In force",IF(TODAY()&lt;DATE(VALUE(RIGHT(S52,4)),VALUE(MID(S52,4,2)),VALUE(LEFT(S52,2))),"In force","Ended"))))))</f>
        <v/>
      </c>
      <c r="W52" s="439" t="inlineStr">
        <is>
          <t>State Administration for Market Regulation; Standardization Administration of China</t>
        </is>
      </c>
      <c r="X52" s="439" t="inlineStr">
        <is>
          <t>Centrifugal pumps</t>
        </is>
      </c>
      <c r="Y52" s="439" t="inlineStr">
        <is>
          <t>new</t>
        </is>
      </c>
      <c r="Z52" s="439" t="inlineStr">
        <is>
          <t>Clean-water centrifugal pumps (single-stage single-suction, single-stage double-suction, multi-stage) and petrochemical centrifugal pumps with drive motor power 1 kW to 1 250 kW.</t>
        </is>
      </c>
      <c r="AA52" s="439" t="inlineStr">
        <is>
          <t>N/A</t>
        </is>
      </c>
      <c r="AB52" s="439" t="inlineStr">
        <is>
          <t>N/A</t>
        </is>
      </c>
      <c r="AC52" s="439" t="inlineStr">
        <is>
          <t>Firms</t>
        </is>
      </c>
      <c r="AD52" s="439" t="inlineStr">
        <is>
          <t>Manufacturers and importers producing, importing or selling centrifugal pump products within China.</t>
        </is>
      </c>
      <c r="AE52" s="439" t="inlineStr">
        <is>
          <t>Production; Sale; Import</t>
        </is>
      </c>
      <c r="AF52" s="439" t="inlineStr">
        <is>
          <t>Production, import and sale of centrifugal pump products. Products must meet the standard's minimum allowable energy efficiency values before they can enter the market.</t>
        </is>
      </c>
      <c r="AG52" s="439" t="inlineStr">
        <is>
          <t>Grade 3</t>
        </is>
      </c>
      <c r="AH52" s="439" t="inlineStr">
        <is>
          <t>Energy efficiency grade</t>
        </is>
      </c>
      <c r="AI52" s="439" t="inlineStr">
        <is>
          <t>Centrifugal pump energy efficiency grades are classified into three levels (Grade 1 highest), with Grade 3 as the minimum allowable value i.e. the mandatory market access threshold. The evaluation indicator is pump efficiency (%), with values set by pump type (single-stage single-suction/single-stage double-suction/multi-stage), specific speed and flow rate. Petrochemical centrifugal pumps have a separate set of minimum efficiency tables.</t>
        </is>
      </c>
      <c r="AJ52" s="439" t="inlineStr">
        <is>
          <t>1) Centrifugal pumps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52" s="439" t="inlineStr">
        <is>
          <t>N/A</t>
        </is>
      </c>
      <c r="AL52" s="439" t="inlineStr">
        <is>
          <t>N/A</t>
        </is>
      </c>
      <c r="AM52" s="439" t="inlineStr">
        <is>
          <t>Inspections or audits conducted by government authorities or third parties</t>
        </is>
      </c>
      <c r="AN52" s="439" t="inlineStr">
        <is>
          <t>Market regulatory authorities conduct energy efficiency label supervision inspections and product quality supervision spot checks on centrifugal pump products. Inspections cover the accuracy of energy efficiency grade labelling and whether the product's actual energy efficiency conforms to the labelled grade.</t>
        </is>
      </c>
      <c r="AO52" s="439" t="inlineStr">
        <is>
          <t>Compliance order; Monetary penalties</t>
        </is>
      </c>
      <c r="AP52" s="439" t="inlineStr">
        <is>
          <t>For production, import or sale of centrifugal pump products not conforming to the mandatory energy efficiency standard, market regulatory authorities shall order cessation of production, import and sale, confiscate illegal gains and impose fines.</t>
        </is>
      </c>
      <c r="AQ52" s="439" t="inlineStr">
        <is>
          <t>The state encourages production and use of Grade 1 and Grade 2 high-efficiency centrifugal pumps; promotes the market uptake of high-efficiency pump products through energy-saving product certification and government green procurement.</t>
        </is>
      </c>
      <c r="AR52" s="439" t="inlineStr">
        <is>
          <t>The state encourages production and use of Grade 1 and Grade 2 high-efficiency centrifugal pumps; promotes the market uptake of high-efficiency pump products through energy-saving product certification and government green procurement.</t>
        </is>
      </c>
      <c r="AS52" s="439" t="inlineStr">
        <is>
          <t>N/A</t>
        </is>
      </c>
      <c r="AT52" s="439" t="inlineStr">
        <is>
          <t>N/A</t>
        </is>
      </c>
      <c r="AU52" s="439" t="inlineStr">
        <is>
          <t>C28</t>
        </is>
      </c>
      <c r="AV52" s="439" t="inlineStr">
        <is>
          <t>CO2</t>
        </is>
      </c>
      <c r="AW52" s="439" t="inlineStr">
        <is>
          <t>Positive</t>
        </is>
      </c>
      <c r="AX52" s="439" t="inlineStr">
        <is>
          <t>Energy conservation; Industrial development</t>
        </is>
      </c>
      <c r="AY52" s="439" t="inlineStr">
        <is>
          <t>GB 19762-2025 Minimum Allowable Values of Energy Efficiency and Energy Efficiency Grades for Centrifugal Pumps</t>
        </is>
      </c>
      <c r="AZ52" s="439" t="inlineStr">
        <is>
          <t>https://openstd.samr.gov.cn/bzgk/std/newGbInfo?hcno=71D054118B5AD7FDAF8F83BCEDA0DA81</t>
        </is>
      </c>
      <c r="BA52" s="439" t="inlineStr">
        <is>
          <t>GB 19762-2007 (superseded): https://openstd.samr.gov.cn/bzgk/std/newGbInfo?hcno=A39DD3789E113CA7511DC7DB4868B8DA; GB 32284-2015 (superseded): https://openstd.samr.gov.cn/bzgk/std/newGbInfo?hcno=E44191007DF72382D3DB8689274E1C0E</t>
        </is>
      </c>
    </row>
    <row r="53">
      <c r="A53" s="439" t="inlineStr">
        <is>
          <t>CHNPRFMEAI20S000</t>
        </is>
      </c>
      <c r="B53" s="439" t="inlineStr">
        <is>
          <t>Instrument</t>
        </is>
      </c>
      <c r="C53" s="439" t="inlineStr">
        <is>
          <t>Performance standard</t>
        </is>
      </c>
      <c r="D53" s="439" t="inlineStr">
        <is>
          <t>Minimum Energy Performance Standards (MEPS) for electric appliances</t>
        </is>
      </c>
      <c r="E53" s="439" t="inlineStr">
        <is>
          <t>Industry</t>
        </is>
      </c>
      <c r="F53" s="439" t="inlineStr">
        <is>
          <t>Industrial dust removal; Air pollution control</t>
        </is>
      </c>
      <c r="G53" s="439" t="inlineStr">
        <is>
          <t>除尘器能效限定值及能效等级</t>
        </is>
      </c>
      <c r="H53" s="439" t="inlineStr">
        <is>
          <t>Minimum Allowable Values of Energy Efficiency and Energy Efficiency Grades for Dust Collectors</t>
        </is>
      </c>
      <c r="I53" s="439" t="inlineStr">
        <is>
          <t>N/A</t>
        </is>
      </c>
      <c r="J53" s="439" t="inlineStr">
        <is>
          <t>GB 37484-2019 Minimum Allowable Values of Energy Efficiency and Energy Efficiency Grades for Dust Collectors is a mandatory national standard, published on 4 April 2019 and effective 1 November 2020. It applies to electrostatic precipitators and baghouse dust collectors used in coal-fired power plants, iron and steel, cement, chemical and other industries. Energy efficiency grades are classified into three levels (Grade 1 highest), with Grade 3 as the minimum allowable value i.e. the mandatory market access threshold.</t>
        </is>
      </c>
      <c r="K53" s="439" t="inlineStr">
        <is>
          <t>Energy efficiency; Energy conservation</t>
        </is>
      </c>
      <c r="L53" s="439" t="inlineStr">
        <is>
          <t>Direct</t>
        </is>
      </c>
      <c r="M53" s="439" t="inlineStr">
        <is>
          <t>Supply-side</t>
        </is>
      </c>
      <c r="N53" s="439" t="inlineStr">
        <is>
          <t>CHN</t>
        </is>
      </c>
      <c r="O53" s="439" t="inlineStr">
        <is>
          <t>national</t>
        </is>
      </c>
      <c r="P53" s="439" t="inlineStr">
        <is>
          <t>N/A</t>
        </is>
      </c>
      <c r="Q53" s="439" t="inlineStr">
        <is>
          <t>04/04/2019</t>
        </is>
      </c>
      <c r="R53" s="439" t="inlineStr">
        <is>
          <t>01/11/2020</t>
        </is>
      </c>
      <c r="S53" s="439" t="inlineStr">
        <is>
          <t>N/A</t>
        </is>
      </c>
      <c r="T53" s="439" t="inlineStr">
        <is>
          <t>N/A</t>
        </is>
      </c>
      <c r="U53" s="439" t="inlineStr">
        <is>
          <t>N/A</t>
        </is>
      </c>
      <c r="V53" s="439">
        <f>IF(R53="","In force",IF(R53="N/A","In force",IF(TODAY()&lt;DATE(VALUE(RIGHT(R53,4)),VALUE(MID(R53,4,2)),VALUE(LEFT(R53,2))),"Scheduled",IF(S53="","In force",IF(S53="N/A","In force",IF(TODAY()&lt;DATE(VALUE(RIGHT(S53,4)),VALUE(MID(S53,4,2)),VALUE(LEFT(S53,2))),"In force","Ended"))))))</f>
        <v/>
      </c>
      <c r="W53" s="439" t="inlineStr">
        <is>
          <t>State Administration for Market Regulation; Standardization Administration of China</t>
        </is>
      </c>
      <c r="X53" s="439" t="inlineStr">
        <is>
          <t>Dust collectors</t>
        </is>
      </c>
      <c r="Y53" s="439" t="inlineStr">
        <is>
          <t>new</t>
        </is>
      </c>
      <c r="Z53" s="439" t="inlineStr">
        <is>
          <t>Electrostatic precipitators and baghouse dust collectors used in coal-fired power plants, iron and steel, cement, chemical and other industries.</t>
        </is>
      </c>
      <c r="AA53" s="439" t="inlineStr">
        <is>
          <t>N/A</t>
        </is>
      </c>
      <c r="AB53" s="439" t="inlineStr">
        <is>
          <t>N/A</t>
        </is>
      </c>
      <c r="AC53" s="439" t="inlineStr">
        <is>
          <t>Firms</t>
        </is>
      </c>
      <c r="AD53" s="439" t="inlineStr">
        <is>
          <t>Manufacturers and importers producing, importing or selling dust collector products within China.</t>
        </is>
      </c>
      <c r="AE53" s="439" t="inlineStr">
        <is>
          <t>Production; Sale; Import</t>
        </is>
      </c>
      <c r="AF53" s="439" t="inlineStr">
        <is>
          <t>Production, import and sale of dust collector products. Products must meet the standard's minimum allowable energy efficiency values before they can enter the market.</t>
        </is>
      </c>
      <c r="AG53" s="439" t="inlineStr">
        <is>
          <t>Grade 3</t>
        </is>
      </c>
      <c r="AH53" s="439" t="inlineStr">
        <is>
          <t>Energy efficiency grade</t>
        </is>
      </c>
      <c r="AI53" s="439" t="inlineStr">
        <is>
          <t>Dust collector energy efficiency grades are classified into three levels (Grade 1 highest), with Grade 3 as the minimum allowable value i.e. the mandatory market access threshold. The evaluation indicator is the dust collector energy efficiency ratio (m³/(W·h)), which comprehensively considers the treated air volume per unit power consumption.</t>
        </is>
      </c>
      <c r="AJ53" s="439" t="inlineStr">
        <is>
          <t>1) Dust collectors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53" s="439" t="inlineStr">
        <is>
          <t>N/A</t>
        </is>
      </c>
      <c r="AL53" s="439" t="inlineStr">
        <is>
          <t>N/A</t>
        </is>
      </c>
      <c r="AM53" s="439" t="inlineStr">
        <is>
          <t>Inspections or audits conducted by government authorities or third parties</t>
        </is>
      </c>
      <c r="AN53" s="439" t="inlineStr">
        <is>
          <t>Market regulatory authorities conduct energy efficiency label supervision inspections and product quality supervision spot checks on dust collector products. Inspections cover the accuracy of energy efficiency grade labelling and whether the product's actual energy efficiency conforms to the labelled grade.</t>
        </is>
      </c>
      <c r="AO53" s="439" t="inlineStr">
        <is>
          <t>Compliance order; Monetary penalties</t>
        </is>
      </c>
      <c r="AP53" s="439" t="inlineStr">
        <is>
          <t>For production, import or sale of dust collector products not conforming to the mandatory energy efficiency standard, market regulatory authorities shall order cessation of production, import and sale, confiscate illegal gains and impose fines.</t>
        </is>
      </c>
      <c r="AQ53" s="439" t="inlineStr">
        <is>
          <t>The state encourages production and use of Grade 1 and Grade 2 high-efficiency dust collectors; promotes the market uptake of high-efficiency environmental protection equipment through energy-saving product certification.</t>
        </is>
      </c>
      <c r="AR53" s="439" t="inlineStr">
        <is>
          <t>The state encourages production and use of Grade 1 and Grade 2 high-efficiency dust collectors; promotes the market uptake of high-efficiency environmental protection equipment through energy-saving product certification.</t>
        </is>
      </c>
      <c r="AS53" s="439" t="inlineStr">
        <is>
          <t>N/A</t>
        </is>
      </c>
      <c r="AT53" s="439" t="inlineStr">
        <is>
          <t>N/A</t>
        </is>
      </c>
      <c r="AU53" s="439" t="inlineStr">
        <is>
          <t>C28</t>
        </is>
      </c>
      <c r="AV53" s="439" t="inlineStr">
        <is>
          <t>CO2</t>
        </is>
      </c>
      <c r="AW53" s="439" t="inlineStr">
        <is>
          <t>Positive</t>
        </is>
      </c>
      <c r="AX53" s="439" t="inlineStr">
        <is>
          <t>Energy conservation; Industrial development</t>
        </is>
      </c>
      <c r="AY53" s="439" t="inlineStr">
        <is>
          <t>GB 37484-2019 Minimum Allowable Values of Energy Efficiency and Energy Efficiency Grades for Dust Collectors</t>
        </is>
      </c>
      <c r="AZ53" s="439" t="inlineStr">
        <is>
          <t>https://openstd.samr.gov.cn/bzgk/gb/newGbInfo?hcno=EF6C84C6A26DE2617D88B7E658186B48</t>
        </is>
      </c>
      <c r="BA53" s="439" t="inlineStr">
        <is>
          <t>N/A</t>
        </is>
      </c>
    </row>
    <row r="54">
      <c r="A54" s="439" t="inlineStr">
        <is>
          <t>CHNPRFMEAI21S000</t>
        </is>
      </c>
      <c r="B54" s="439" t="inlineStr">
        <is>
          <t>Instrument</t>
        </is>
      </c>
      <c r="C54" s="439" t="inlineStr">
        <is>
          <t>Performance standard</t>
        </is>
      </c>
      <c r="D54" s="439" t="inlineStr">
        <is>
          <t>Minimum Energy Performance Standards (MEPS) for electric appliances</t>
        </is>
      </c>
      <c r="E54" s="439" t="inlineStr">
        <is>
          <t>Industry</t>
        </is>
      </c>
      <c r="F54" s="439" t="inlineStr">
        <is>
          <t>Hydrogen energy; Chemical equipment</t>
        </is>
      </c>
      <c r="G54" s="439" t="inlineStr">
        <is>
          <t>水电解制氢系统能效限定值及能效等级</t>
        </is>
      </c>
      <c r="H54" s="439" t="inlineStr">
        <is>
          <t>Minimum Allowable Values of Energy Efficiency and Energy Efficiency Grades for Water Electrolysis Hydrogen Production Systems</t>
        </is>
      </c>
      <c r="I54" s="439" t="inlineStr">
        <is>
          <t>N/A</t>
        </is>
      </c>
      <c r="J54" s="439" t="inlineStr">
        <is>
          <t>GB 32311-2015 Minimum Allowable Values of Energy Efficiency and Energy Efficiency Grades for Water Electrolysis Hydrogen Production Systems is a mandatory national standard, published on 10 December 2015 and effective 1 January 2017. It applies to industrial alkaline water electrolysis hydrogen production systems and proton exchange membrane (PEM) water electrolysis hydrogen production systems. Energy efficiency grades are classified into three levels (Grade 1 highest), with Grade 3 as the minimum allowable value i.e. the mandatory market access threshold.</t>
        </is>
      </c>
      <c r="K54" s="439" t="inlineStr">
        <is>
          <t>Energy efficiency; Energy conservation</t>
        </is>
      </c>
      <c r="L54" s="439" t="inlineStr">
        <is>
          <t>Direct</t>
        </is>
      </c>
      <c r="M54" s="439" t="inlineStr">
        <is>
          <t>Supply-side</t>
        </is>
      </c>
      <c r="N54" s="439" t="inlineStr">
        <is>
          <t>CHN</t>
        </is>
      </c>
      <c r="O54" s="439" t="inlineStr">
        <is>
          <t>national</t>
        </is>
      </c>
      <c r="P54" s="439" t="inlineStr">
        <is>
          <t>N/A</t>
        </is>
      </c>
      <c r="Q54" s="439" t="inlineStr">
        <is>
          <t>10/12/2015</t>
        </is>
      </c>
      <c r="R54" s="439" t="inlineStr">
        <is>
          <t>01/01/2017</t>
        </is>
      </c>
      <c r="S54" s="439" t="inlineStr">
        <is>
          <t>N/A</t>
        </is>
      </c>
      <c r="T54" s="439" t="inlineStr">
        <is>
          <t>N/A</t>
        </is>
      </c>
      <c r="U54" s="439" t="inlineStr">
        <is>
          <t>N/A</t>
        </is>
      </c>
      <c r="V54" s="439">
        <f>IF(R54="","In force",IF(R54="N/A","In force",IF(TODAY()&lt;DATE(VALUE(RIGHT(R54,4)),VALUE(MID(R54,4,2)),VALUE(LEFT(R54,2))),"Scheduled",IF(S54="","In force",IF(S54="N/A","In force",IF(TODAY()&lt;DATE(VALUE(RIGHT(S54,4)),VALUE(MID(S54,4,2)),VALUE(LEFT(S54,2))),"In force","Ended"))))))</f>
        <v/>
      </c>
      <c r="W54" s="439" t="inlineStr">
        <is>
          <t>State Administration for Market Regulation; Standardization Administration of China</t>
        </is>
      </c>
      <c r="X54" s="439" t="inlineStr">
        <is>
          <t>Water electrolysis hydrogen production systems</t>
        </is>
      </c>
      <c r="Y54" s="439" t="inlineStr">
        <is>
          <t>new</t>
        </is>
      </c>
      <c r="Z54" s="439" t="inlineStr">
        <is>
          <t>Industrial alkaline water electrolysis hydrogen production systems and proton exchange membrane (PEM) water electrolysis hydrogen production systems.</t>
        </is>
      </c>
      <c r="AA54" s="439" t="inlineStr">
        <is>
          <t>N/A</t>
        </is>
      </c>
      <c r="AB54" s="439" t="inlineStr">
        <is>
          <t>N/A</t>
        </is>
      </c>
      <c r="AC54" s="439" t="inlineStr">
        <is>
          <t>Firms</t>
        </is>
      </c>
      <c r="AD54" s="439" t="inlineStr">
        <is>
          <t>Manufacturers and importers producing, importing or selling water electrolysis hydrogen production system products within China.</t>
        </is>
      </c>
      <c r="AE54" s="439" t="inlineStr">
        <is>
          <t>Production; Sale; Import</t>
        </is>
      </c>
      <c r="AF54" s="439" t="inlineStr">
        <is>
          <t>Production, import and sale of water electrolysis hydrogen production system products. Products must meet the standard's minimum allowable energy efficiency values before they can enter the market.</t>
        </is>
      </c>
      <c r="AG54" s="439" t="inlineStr">
        <is>
          <t>Grade 3</t>
        </is>
      </c>
      <c r="AH54" s="439" t="inlineStr">
        <is>
          <t>Energy efficiency grade</t>
        </is>
      </c>
      <c r="AI54" s="439" t="inlineStr">
        <is>
          <t>Water electrolysis hydrogen production system energy efficiency grades are classified into three levels (Grade 1 highest), with Grade 3 as the minimum allowable value i.e. the mandatory market access threshold. The evaluation indicator is the DC energy consumption per unit hydrogen production (kW·h/m³ H₂ or kW·h/kg H₂), with values set by electrolysis technology type (alkaline/PEM) and system scale.</t>
        </is>
      </c>
      <c r="AJ54" s="439" t="inlineStr">
        <is>
          <t>1) Water electrolysis hydrogen production systems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54" s="439" t="inlineStr">
        <is>
          <t>N/A</t>
        </is>
      </c>
      <c r="AL54" s="439" t="inlineStr">
        <is>
          <t>N/A</t>
        </is>
      </c>
      <c r="AM54" s="439" t="inlineStr">
        <is>
          <t>Inspections or audits conducted by government authorities or third parties</t>
        </is>
      </c>
      <c r="AN54" s="439" t="inlineStr">
        <is>
          <t>Market regulatory authorities conduct energy efficiency label supervision inspections and product quality supervision spot checks on water electrolysis hydrogen production system products. Inspections cover the accuracy of energy efficiency grade labelling and whether the product's actual energy efficiency conforms to the labelled grade.</t>
        </is>
      </c>
      <c r="AO54" s="439" t="inlineStr">
        <is>
          <t>Compliance order; Monetary penalties</t>
        </is>
      </c>
      <c r="AP54" s="439" t="inlineStr">
        <is>
          <t>For production, import or sale of water electrolysis hydrogen production system products not conforming to the mandatory energy efficiency standard, market regulatory authorities shall order cessation of production, import and sale, confiscate illegal gains and impose fines.</t>
        </is>
      </c>
      <c r="AQ54" s="439" t="inlineStr">
        <is>
          <t>The state encourages production and use of Grade 1 and Grade 2 high-efficiency water electrolysis hydrogen production systems; promotes the market uptake of high-efficiency hydrogen energy equipment through energy-saving product certification.</t>
        </is>
      </c>
      <c r="AR54" s="439" t="inlineStr">
        <is>
          <t>The state encourages production and use of Grade 1 and Grade 2 high-efficiency water electrolysis hydrogen production systems; promotes the market uptake of high-efficiency hydrogen energy equipment through energy-saving product certification.</t>
        </is>
      </c>
      <c r="AS54" s="439" t="inlineStr">
        <is>
          <t>N/A</t>
        </is>
      </c>
      <c r="AT54" s="439" t="inlineStr">
        <is>
          <t>N/A</t>
        </is>
      </c>
      <c r="AU54" s="439" t="inlineStr">
        <is>
          <t>C28</t>
        </is>
      </c>
      <c r="AV54" s="439" t="inlineStr">
        <is>
          <t>CO2</t>
        </is>
      </c>
      <c r="AW54" s="439" t="inlineStr">
        <is>
          <t>Positive</t>
        </is>
      </c>
      <c r="AX54" s="439" t="inlineStr">
        <is>
          <t>Energy conservation; Industrial development</t>
        </is>
      </c>
      <c r="AY54" s="439" t="inlineStr">
        <is>
          <t>GB 32311-2015 Minimum Allowable Values of Energy Efficiency and Energy Efficiency Grades for Water Electrolysis Hydrogen Production Systems</t>
        </is>
      </c>
      <c r="AZ54" s="439" t="inlineStr">
        <is>
          <t>https://openstd.samr.gov.cn/bzgk/gb/newGbInfo?hcno=781E52F0B23E73EE28B56F6B6D70D1F0</t>
        </is>
      </c>
      <c r="BA54" s="439" t="inlineStr">
        <is>
          <t>N/A</t>
        </is>
      </c>
    </row>
    <row r="55">
      <c r="A55" s="439" t="inlineStr">
        <is>
          <t>CHNPRFMEAI22S000</t>
        </is>
      </c>
      <c r="B55" s="439" t="inlineStr">
        <is>
          <t>Instrument</t>
        </is>
      </c>
      <c r="C55" s="439" t="inlineStr">
        <is>
          <t>Performance standard</t>
        </is>
      </c>
      <c r="D55" s="439" t="inlineStr">
        <is>
          <t>Minimum Energy Performance Standards (MEPS) for electric appliances</t>
        </is>
      </c>
      <c r="E55" s="439" t="inlineStr">
        <is>
          <t>Buildings</t>
        </is>
      </c>
      <c r="F55" s="439" t="inlineStr">
        <is>
          <t>Electronic equipment</t>
        </is>
      </c>
      <c r="G55" s="439" t="inlineStr">
        <is>
          <t>投影机能效限定值及能效等级</t>
        </is>
      </c>
      <c r="H55" s="439" t="inlineStr">
        <is>
          <t>Minimum Allowable Values of Energy Efficiency and Energy Efficiency Grades for Projectors</t>
        </is>
      </c>
      <c r="I55" s="439" t="inlineStr">
        <is>
          <t>N/A</t>
        </is>
      </c>
      <c r="J55" s="439" t="inlineStr">
        <is>
          <t>GB 32028-2025 Minimum Allowable Values of Energy Efficiency and Energy Efficiency Grades for Projectors is a mandatory national standard, published on 30 June 2025 and effective 1 July 2026, replacing GB 32028-2015. It applies to LCD, DLP and LCoS projectors using high-pressure mercury lamps or metal halide lamps as light sources, where projection is the primary function, as well as solid-state light source (LED, laser) projectors. Energy efficiency grades are classified into three levels (Grade 1 highest), with Grade 3 as the minimum allowable value i.e. the mandatory market access threshold.</t>
        </is>
      </c>
      <c r="K55" s="439" t="inlineStr">
        <is>
          <t>Energy efficiency; Energy conservation</t>
        </is>
      </c>
      <c r="L55" s="439" t="inlineStr">
        <is>
          <t>Direct</t>
        </is>
      </c>
      <c r="M55" s="439" t="inlineStr">
        <is>
          <t>Supply-side</t>
        </is>
      </c>
      <c r="N55" s="439" t="inlineStr">
        <is>
          <t>CHN</t>
        </is>
      </c>
      <c r="O55" s="439" t="inlineStr">
        <is>
          <t>national</t>
        </is>
      </c>
      <c r="P55" s="439" t="inlineStr">
        <is>
          <t>N/A</t>
        </is>
      </c>
      <c r="Q55" s="439" t="inlineStr">
        <is>
          <t>18/09/2015</t>
        </is>
      </c>
      <c r="R55" s="439" t="inlineStr">
        <is>
          <t>01/10/2016</t>
        </is>
      </c>
      <c r="S55" s="439" t="inlineStr">
        <is>
          <t>N/A</t>
        </is>
      </c>
      <c r="T55" s="439" t="inlineStr">
        <is>
          <t>30/06/2025</t>
        </is>
      </c>
      <c r="U55" s="439" t="inlineStr">
        <is>
          <t>On 30 June 2025, GB 32028-2025 was published, replacing GB 32028-2015, expanding the scope to solid-state light source projectors, updating test methods, and raising energy efficiency values across all grades.</t>
        </is>
      </c>
      <c r="V55" s="439">
        <f>IF(R55="","In force",IF(R55="N/A","In force",IF(TODAY()&lt;DATE(VALUE(RIGHT(R55,4)),VALUE(MID(R55,4,2)),VALUE(LEFT(R55,2))),"Scheduled",IF(S55="","In force",IF(S55="N/A","In force",IF(TODAY()&lt;DATE(VALUE(RIGHT(S55,4)),VALUE(MID(S55,4,2)),VALUE(LEFT(S55,2))),"In force","Ended"))))))</f>
        <v/>
      </c>
      <c r="W55" s="439" t="inlineStr">
        <is>
          <t>State Administration for Market Regulation; Standardization Administration of China</t>
        </is>
      </c>
      <c r="X55" s="439" t="inlineStr">
        <is>
          <t>Projectors</t>
        </is>
      </c>
      <c r="Y55" s="439" t="inlineStr">
        <is>
          <t>new</t>
        </is>
      </c>
      <c r="Z55" s="439" t="inlineStr">
        <is>
          <t>LCD, DLP and LCoS projectors using high-pressure mercury lamps or metal halide lamps as light sources, and solid-state light source (LED, laser) projectors, where projection is the primary function.</t>
        </is>
      </c>
      <c r="AA55" s="439" t="inlineStr">
        <is>
          <t>N/A</t>
        </is>
      </c>
      <c r="AB55" s="439" t="inlineStr">
        <is>
          <t>N/A</t>
        </is>
      </c>
      <c r="AC55" s="439" t="inlineStr">
        <is>
          <t>Firms</t>
        </is>
      </c>
      <c r="AD55" s="439" t="inlineStr">
        <is>
          <t>Manufacturers and importers producing, importing or selling projector products within China.</t>
        </is>
      </c>
      <c r="AE55" s="439" t="inlineStr">
        <is>
          <t>Production; Sale; Import</t>
        </is>
      </c>
      <c r="AF55" s="439" t="inlineStr">
        <is>
          <t>Production, import and sale of projector products. Products must meet the standard's minimum allowable energy efficiency values before they can enter the market.</t>
        </is>
      </c>
      <c r="AG55" s="439" t="inlineStr">
        <is>
          <t>Grade 3</t>
        </is>
      </c>
      <c r="AH55" s="439" t="inlineStr">
        <is>
          <t>Energy efficiency grade</t>
        </is>
      </c>
      <c r="AI55" s="439" t="inlineStr">
        <is>
          <t>Projector energy efficiency grades are classified into three levels (Grade 1 highest), with Grade 3 as the minimum allowable value i.e. the mandatory market access threshold. The evaluation indicator is projection luminous efficacy (lm/W), with minimum values set by light source type (conventional/solid-state) and luminous flux.</t>
        </is>
      </c>
      <c r="AJ55" s="439" t="inlineStr">
        <is>
          <t>1) Projectors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55" s="439" t="inlineStr">
        <is>
          <t>N/A</t>
        </is>
      </c>
      <c r="AL55" s="439" t="inlineStr">
        <is>
          <t>N/A</t>
        </is>
      </c>
      <c r="AM55" s="439" t="inlineStr">
        <is>
          <t>Inspections or audits conducted by government authorities or third parties</t>
        </is>
      </c>
      <c r="AN55" s="439" t="inlineStr">
        <is>
          <t>Market regulatory authorities conduct energy efficiency label supervision inspections and product quality supervision spot checks on projector products. Inspections cover the accuracy of energy efficiency grade labelling and whether the product's actual energy efficiency conforms to the labelled grade.</t>
        </is>
      </c>
      <c r="AO55" s="439" t="inlineStr">
        <is>
          <t>Compliance order; Monetary penalties</t>
        </is>
      </c>
      <c r="AP55" s="439" t="inlineStr">
        <is>
          <t>For production, import or sale of projector products not conforming to the mandatory energy efficiency standard, market regulatory authorities shall order cessation of production, import and sale, confiscate illegal gains and impose fines.</t>
        </is>
      </c>
      <c r="AQ55" s="439" t="inlineStr">
        <is>
          <t>The state encourages production and use of Grade 1 and Grade 2 high-efficiency projectors; promotes market uptake through energy-saving product certification and government green procurement.</t>
        </is>
      </c>
      <c r="AR55" s="439" t="inlineStr">
        <is>
          <t>The state encourages production and use of Grade 1 and Grade 2 high-efficiency projectors; promotes market uptake through energy-saving product certification and government green procurement.</t>
        </is>
      </c>
      <c r="AS55" s="439" t="inlineStr">
        <is>
          <t>N/A</t>
        </is>
      </c>
      <c r="AT55" s="439" t="inlineStr">
        <is>
          <t>N/A</t>
        </is>
      </c>
      <c r="AU55" s="439" t="inlineStr">
        <is>
          <t>C26</t>
        </is>
      </c>
      <c r="AV55" s="439" t="inlineStr">
        <is>
          <t>CO2</t>
        </is>
      </c>
      <c r="AW55" s="439" t="inlineStr">
        <is>
          <t>Positive</t>
        </is>
      </c>
      <c r="AX55" s="439" t="inlineStr">
        <is>
          <t>Energy conservation; Industrial development</t>
        </is>
      </c>
      <c r="AY55" s="439" t="inlineStr">
        <is>
          <t>GB 32028-2025 Minimum Allowable Values of Energy Efficiency and Energy Efficiency Grades for Projectors</t>
        </is>
      </c>
      <c r="AZ55" s="439" t="inlineStr">
        <is>
          <t>https://openstd.samr.gov.cn/bzgk/std/newGbInfo?hcno=3CC8713ADAEA3E8F937E6C5B9D4939E6</t>
        </is>
      </c>
      <c r="BA55" s="439" t="inlineStr">
        <is>
          <t>GB 32028-2015 (superseded): https://openstd.samr.gov.cn/bzgk/std/newGbInfo?hcno=65585D6D77D9C59A39EF1810B8E93696</t>
        </is>
      </c>
    </row>
    <row r="56">
      <c r="A56" s="439" t="inlineStr">
        <is>
          <t>CHNPRFMEAI23S000</t>
        </is>
      </c>
      <c r="B56" s="439" t="inlineStr">
        <is>
          <t>Instrument</t>
        </is>
      </c>
      <c r="C56" s="439" t="inlineStr">
        <is>
          <t>Performance standard</t>
        </is>
      </c>
      <c r="D56" s="439" t="inlineStr">
        <is>
          <t>Minimum Energy Performance Standards (MEPS) for electric appliances</t>
        </is>
      </c>
      <c r="E56" s="439" t="inlineStr">
        <is>
          <t>Buildings</t>
        </is>
      </c>
      <c r="F56" s="439" t="inlineStr">
        <is>
          <t>Household appliances; Ventilation equipment</t>
        </is>
      </c>
      <c r="G56" s="439" t="inlineStr">
        <is>
          <t>吸油烟机与换气扇能效限定值及能效等级</t>
        </is>
      </c>
      <c r="H56" s="439" t="inlineStr">
        <is>
          <t>Minimum Allowable Values of Energy Efficiency and Energy Efficiency Grades for Range Hoods and Ventilation Fans</t>
        </is>
      </c>
      <c r="I56" s="439" t="inlineStr">
        <is>
          <t>N/A</t>
        </is>
      </c>
      <c r="J56" s="439" t="inlineStr">
        <is>
          <t>GB 29539-2025 Minimum Allowable Values of Energy Efficiency and Energy Efficiency Grades for Range Hoods and Ventilation Fans is a mandatory national standard, published on 31 October 2025 and effective 1 November 2026, replacing GB 29539-2013 (range hoods) and GB 32049-2015 (ventilation fans), achieving the first unification of energy efficiency standards for the two categories of ventilation appliances. It applies to household and similar range hoods (excluding downdraft range hoods) and household and similar ventilation fans. Energy efficiency grades are classified into three levels (Grade 1 highest), with Grade 3 as the minimum allowable value i.e. the mandatory market access threshold.</t>
        </is>
      </c>
      <c r="K56" s="439" t="inlineStr">
        <is>
          <t>Energy efficiency; Energy conservation</t>
        </is>
      </c>
      <c r="L56" s="439" t="inlineStr">
        <is>
          <t>Direct</t>
        </is>
      </c>
      <c r="M56" s="439" t="inlineStr">
        <is>
          <t>Supply-side</t>
        </is>
      </c>
      <c r="N56" s="439" t="inlineStr">
        <is>
          <t>CHN</t>
        </is>
      </c>
      <c r="O56" s="439" t="inlineStr">
        <is>
          <t>national</t>
        </is>
      </c>
      <c r="P56" s="439" t="inlineStr">
        <is>
          <t>N/A</t>
        </is>
      </c>
      <c r="Q56" s="439" t="inlineStr">
        <is>
          <t>10/10/2013</t>
        </is>
      </c>
      <c r="R56" s="439" t="inlineStr">
        <is>
          <t>01/09/2014</t>
        </is>
      </c>
      <c r="S56" s="439" t="inlineStr">
        <is>
          <t>N/A</t>
        </is>
      </c>
      <c r="T56" s="439" t="inlineStr">
        <is>
          <t>31/10/2025</t>
        </is>
      </c>
      <c r="U56" s="439" t="inlineStr">
        <is>
          <t>On 31 October 2025, GB 29539-2025 was published, replacing GB 29539-2013 and GB 32049-2015, for the first time unifying the energy efficiency standards for range hoods and ventilation fans under a single evaluation framework and raising energy efficiency values across all grades.</t>
        </is>
      </c>
      <c r="V56" s="439">
        <f>IF(R56="","In force",IF(R56="N/A","In force",IF(TODAY()&lt;DATE(VALUE(RIGHT(R56,4)),VALUE(MID(R56,4,2)),VALUE(LEFT(R56,2))),"Scheduled",IF(S56="","In force",IF(S56="N/A","In force",IF(TODAY()&lt;DATE(VALUE(RIGHT(S56,4)),VALUE(MID(S56,4,2)),VALUE(LEFT(S56,2))),"In force","Ended"))))))</f>
        <v/>
      </c>
      <c r="W56" s="439" t="inlineStr">
        <is>
          <t>State Administration for Market Regulation; Standardization Administration of China</t>
        </is>
      </c>
      <c r="X56" s="439" t="inlineStr">
        <is>
          <t>Range hoods and ventilation fans</t>
        </is>
      </c>
      <c r="Y56" s="439" t="inlineStr">
        <is>
          <t>new</t>
        </is>
      </c>
      <c r="Z56" s="439" t="inlineStr">
        <is>
          <t>Household and similar range hoods (excluding downdraft range hoods); household and similar ventilation fans (including louvred, duct-type and wall-mounted types).</t>
        </is>
      </c>
      <c r="AA56" s="439" t="inlineStr">
        <is>
          <t>N/A</t>
        </is>
      </c>
      <c r="AB56" s="439" t="inlineStr">
        <is>
          <t>N/A</t>
        </is>
      </c>
      <c r="AC56" s="439" t="inlineStr">
        <is>
          <t>Firms</t>
        </is>
      </c>
      <c r="AD56" s="439" t="inlineStr">
        <is>
          <t>Manufacturers and importers producing, importing or selling range hood and ventilation fan products within China.</t>
        </is>
      </c>
      <c r="AE56" s="439" t="inlineStr">
        <is>
          <t>Production; Sale; Import</t>
        </is>
      </c>
      <c r="AF56" s="439" t="inlineStr">
        <is>
          <t>Production, import and sale of range hood and ventilation fan products. Products must meet the standard's minimum allowable energy efficiency values before they can enter the market.</t>
        </is>
      </c>
      <c r="AG56" s="439" t="inlineStr">
        <is>
          <t>Grade 3</t>
        </is>
      </c>
      <c r="AH56" s="439" t="inlineStr">
        <is>
          <t>Energy efficiency grade</t>
        </is>
      </c>
      <c r="AI56" s="439" t="inlineStr">
        <is>
          <t>Range hood and ventilation fan energy efficiency grades are classified into three levels (Grade 1 highest), with Grade 3 as the minimum allowable value i.e. the mandatory market access threshold. For range hoods, evaluation indicators include total pressure efficiency (%), standby power (W) and off-mode power (W). For ventilation fans, the evaluation indicator is the energy efficiency index (m³/(min·W)). Each has independent grade-level limit tables.</t>
        </is>
      </c>
      <c r="AJ56" s="439" t="inlineStr">
        <is>
          <t>1) Range hoods and ventilation fans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56" s="439" t="inlineStr">
        <is>
          <t>N/A</t>
        </is>
      </c>
      <c r="AL56" s="439" t="inlineStr">
        <is>
          <t>N/A</t>
        </is>
      </c>
      <c r="AM56" s="439" t="inlineStr">
        <is>
          <t>Inspections or audits conducted by government authorities or third parties</t>
        </is>
      </c>
      <c r="AN56" s="439" t="inlineStr">
        <is>
          <t>Market regulatory authorities conduct energy efficiency label supervision inspections and product quality supervision spot checks on range hood and ventilation fan products. Inspections cover the accuracy of energy efficiency grade labelling and whether the product's actual energy efficiency conforms to the labelled grade.</t>
        </is>
      </c>
      <c r="AO56" s="439" t="inlineStr">
        <is>
          <t>Compliance order; Monetary penalties</t>
        </is>
      </c>
      <c r="AP56" s="439" t="inlineStr">
        <is>
          <t>For production, import or sale of range hood and ventilation fan products not conforming to the mandatory energy efficiency standard, market regulatory authorities shall order cessation of production, import and sale, confiscate illegal gains and impose fines.</t>
        </is>
      </c>
      <c r="AQ56" s="439" t="inlineStr">
        <is>
          <t>The state encourages production and use of Grade 1 and Grade 2 high-efficiency range hoods and ventilation fans; promotes market uptake through energy-saving product certification.</t>
        </is>
      </c>
      <c r="AR56" s="439" t="inlineStr">
        <is>
          <t>The state encourages production and use of Grade 1 and Grade 2 high-efficiency range hoods and ventilation fans; promotes market uptake through energy-saving product certification.</t>
        </is>
      </c>
      <c r="AS56" s="439" t="inlineStr">
        <is>
          <t>N/A</t>
        </is>
      </c>
      <c r="AT56" s="439" t="inlineStr">
        <is>
          <t>N/A</t>
        </is>
      </c>
      <c r="AU56" s="439" t="inlineStr">
        <is>
          <t>C27</t>
        </is>
      </c>
      <c r="AV56" s="439" t="inlineStr">
        <is>
          <t>CO2</t>
        </is>
      </c>
      <c r="AW56" s="439" t="inlineStr">
        <is>
          <t>Positive</t>
        </is>
      </c>
      <c r="AX56" s="439" t="inlineStr">
        <is>
          <t>Energy conservation; Industrial development</t>
        </is>
      </c>
      <c r="AY56" s="439" t="inlineStr">
        <is>
          <t>GB 29539-2025 Minimum Allowable Values of Energy Efficiency and Energy Efficiency Grades for Range Hoods and Ventilation Fans</t>
        </is>
      </c>
      <c r="AZ56" s="439" t="inlineStr">
        <is>
          <t>https://openstd.samr.gov.cn/bzgk/std/newGbInfo?hcno=AAC859296FADDD2959B66CDEE9E20526</t>
        </is>
      </c>
      <c r="BA56" s="439" t="inlineStr">
        <is>
          <t>GB 29539-2013 (superseded): https://openstd.samr.gov.cn/bzgk/std/newGbInfo?hcno=6F9F468CF2C121BD728FCA3A1FDEA35A; GB 32049-2015 (superseded): https://openstd.samr.gov.cn/bzgk/std/newGbInfo?hcno=9FF0CB8743441E1CA05DBACA00360B24</t>
        </is>
      </c>
    </row>
    <row r="57">
      <c r="A57" s="439" t="inlineStr">
        <is>
          <t>CHNPRFMEAI24S000</t>
        </is>
      </c>
      <c r="B57" s="439" t="inlineStr">
        <is>
          <t>Instrument</t>
        </is>
      </c>
      <c r="C57" s="439" t="inlineStr">
        <is>
          <t>Performance standard</t>
        </is>
      </c>
      <c r="D57" s="439" t="inlineStr">
        <is>
          <t>Minimum Energy Performance Standards (MEPS) for electric appliances</t>
        </is>
      </c>
      <c r="E57" s="439" t="inlineStr">
        <is>
          <t>Buildings</t>
        </is>
      </c>
      <c r="F57" s="439" t="inlineStr">
        <is>
          <t>Household appliances</t>
        </is>
      </c>
      <c r="G57" s="439" t="inlineStr">
        <is>
          <t>饮水机能效限定值及能效等级</t>
        </is>
      </c>
      <c r="H57" s="439" t="inlineStr">
        <is>
          <t>Minimum Allowable Values of Energy Efficiency and Energy Efficiency Grades for Drinking Water Dispensers</t>
        </is>
      </c>
      <c r="I57" s="439" t="inlineStr">
        <is>
          <t>N/A</t>
        </is>
      </c>
      <c r="J57" s="439" t="inlineStr">
        <is>
          <t>GB 30978-2014 Minimum Allowable Values of Energy Efficiency and Energy Efficiency Grades for Drinking Water Dispensers is a mandatory national standard, published on 24 July 2014 and effective 1 June 2015. It applies to household and similar drinking water dispensers with rated voltage not exceeding 250 V. Energy efficiency grades are five levels (Grade 1 highest), with one of the five grades as the minimum allowable value.</t>
        </is>
      </c>
      <c r="K57" s="439" t="inlineStr">
        <is>
          <t>Energy efficiency; Energy conservation</t>
        </is>
      </c>
      <c r="L57" s="439" t="inlineStr">
        <is>
          <t>Direct</t>
        </is>
      </c>
      <c r="M57" s="439" t="inlineStr">
        <is>
          <t>Supply-side</t>
        </is>
      </c>
      <c r="N57" s="439" t="inlineStr">
        <is>
          <t>CHN</t>
        </is>
      </c>
      <c r="O57" s="439" t="inlineStr">
        <is>
          <t>national</t>
        </is>
      </c>
      <c r="P57" s="439" t="inlineStr">
        <is>
          <t>N/A</t>
        </is>
      </c>
      <c r="Q57" s="439" t="inlineStr">
        <is>
          <t>24/07/2014</t>
        </is>
      </c>
      <c r="R57" s="439" t="inlineStr">
        <is>
          <t>01/06/2015</t>
        </is>
      </c>
      <c r="S57" s="439" t="inlineStr">
        <is>
          <t>N/A</t>
        </is>
      </c>
      <c r="T57" s="439" t="inlineStr">
        <is>
          <t>N/A</t>
        </is>
      </c>
      <c r="U57" s="439" t="inlineStr">
        <is>
          <t>N/A</t>
        </is>
      </c>
      <c r="V57" s="439">
        <f>IF(R57="","In force",IF(R57="N/A","In force",IF(TODAY()&lt;DATE(VALUE(RIGHT(R57,4)),VALUE(MID(R57,4,2)),VALUE(LEFT(R57,2))),"Scheduled",IF(S57="","In force",IF(S57="N/A","In force",IF(TODAY()&lt;DATE(VALUE(RIGHT(S57,4)),VALUE(MID(S57,4,2)),VALUE(LEFT(S57,2))),"In force","Ended"))))))</f>
        <v/>
      </c>
      <c r="W57" s="439" t="inlineStr">
        <is>
          <t>State Administration for Market Regulation; Standardization Administration of China</t>
        </is>
      </c>
      <c r="X57" s="439" t="inlineStr">
        <is>
          <t>Drinking water dispensers</t>
        </is>
      </c>
      <c r="Y57" s="439" t="inlineStr">
        <is>
          <t>new</t>
        </is>
      </c>
      <c r="Z57" s="439" t="inlineStr">
        <is>
          <t>Household and similar drinking water dispensers with rated voltage not exceeding 250 V, including warm-water and hot-cold types.</t>
        </is>
      </c>
      <c r="AA57" s="439" t="inlineStr">
        <is>
          <t>N/A</t>
        </is>
      </c>
      <c r="AB57" s="439" t="inlineStr">
        <is>
          <t>N/A</t>
        </is>
      </c>
      <c r="AC57" s="439" t="inlineStr">
        <is>
          <t>Firms</t>
        </is>
      </c>
      <c r="AD57" s="439" t="inlineStr">
        <is>
          <t>Manufacturers and importers producing, importing or selling drinking water dispenser products within China.</t>
        </is>
      </c>
      <c r="AE57" s="439" t="inlineStr">
        <is>
          <t>Production; Sale; Import</t>
        </is>
      </c>
      <c r="AF57" s="439" t="inlineStr">
        <is>
          <t>Production, import and sale of drinking water dispenser products. Products must meet the standard's minimum allowable energy efficiency values before they can enter the market.</t>
        </is>
      </c>
      <c r="AG57" s="439" t="inlineStr">
        <is>
          <t>Grade 5</t>
        </is>
      </c>
      <c r="AH57" s="439" t="inlineStr">
        <is>
          <t>Energy efficiency grade</t>
        </is>
      </c>
      <c r="AI57" s="439" t="inlineStr">
        <is>
          <t>Drinking water dispenser energy efficiency grades are classified into five levels (Grade 1 highest), with one of the five grades as the minimum allowable value i.e. the mandatory market access threshold. Evaluation indicators include hot water production efficiency (%) and cold water production efficiency (%), set by product type (warm-water/hot-cold).</t>
        </is>
      </c>
      <c r="AJ57" s="439" t="inlineStr">
        <is>
          <t>1) Drinking water dispensers must meet the standard's minimum allowable energy efficiency values before they can be produced, imported or sold; 2) Products must bear an energy efficiency grade label; 3) Energy efficiency grades are classified as Grade 1 to 5, with the minimum allowable value as the market access threshold.</t>
        </is>
      </c>
      <c r="AK57" s="439" t="inlineStr">
        <is>
          <t>N/A</t>
        </is>
      </c>
      <c r="AL57" s="439" t="inlineStr">
        <is>
          <t>N/A</t>
        </is>
      </c>
      <c r="AM57" s="439" t="inlineStr">
        <is>
          <t>Inspections or audits conducted by government authorities or third parties</t>
        </is>
      </c>
      <c r="AN57" s="439" t="inlineStr">
        <is>
          <t>Market regulatory authorities conduct energy efficiency label supervision inspections and product quality supervision spot checks on drinking water dispenser products. Inspections cover the accuracy of energy efficiency grade labelling and whether the product's actual energy efficiency conforms to the labelled grade.</t>
        </is>
      </c>
      <c r="AO57" s="439" t="inlineStr">
        <is>
          <t>Compliance order; Monetary penalties</t>
        </is>
      </c>
      <c r="AP57" s="439" t="inlineStr">
        <is>
          <t>For production, import or sale of drinking water dispenser products not conforming to the mandatory energy efficiency standard, market regulatory authorities shall order cessation of production, import and sale, confiscate illegal gains and impose fines.</t>
        </is>
      </c>
      <c r="AQ57" s="439" t="inlineStr">
        <is>
          <t>The state encourages production and use of Grade 1 and Grade 2 high-efficiency drinking water dispensers; promotes market uptake through energy-saving product certification.</t>
        </is>
      </c>
      <c r="AR57" s="439" t="inlineStr">
        <is>
          <t>The state encourages production and use of Grade 1 and Grade 2 high-efficiency drinking water dispensers; promotes market uptake through energy-saving product certification.</t>
        </is>
      </c>
      <c r="AS57" s="439" t="inlineStr">
        <is>
          <t>N/A</t>
        </is>
      </c>
      <c r="AT57" s="439" t="inlineStr">
        <is>
          <t>N/A</t>
        </is>
      </c>
      <c r="AU57" s="439" t="inlineStr">
        <is>
          <t>C27</t>
        </is>
      </c>
      <c r="AV57" s="439" t="inlineStr">
        <is>
          <t>CO2</t>
        </is>
      </c>
      <c r="AW57" s="439" t="inlineStr">
        <is>
          <t>Positive</t>
        </is>
      </c>
      <c r="AX57" s="439" t="inlineStr">
        <is>
          <t>Energy conservation; Industrial development</t>
        </is>
      </c>
      <c r="AY57" s="439" t="inlineStr">
        <is>
          <t>GB 30978-2014 Minimum Allowable Values of Energy Efficiency and Energy Efficiency Grades for Drinking Water Dispensers</t>
        </is>
      </c>
      <c r="AZ57" s="439" t="inlineStr">
        <is>
          <t>https://openstd.samr.gov.cn/bzgk/gb/newGbInfo?hcno=314252B211BA126C738CCA0F0993191C</t>
        </is>
      </c>
      <c r="BA57" s="439" t="inlineStr">
        <is>
          <t>N/A</t>
        </is>
      </c>
    </row>
    <row r="58">
      <c r="A58" s="439" t="inlineStr">
        <is>
          <t>CHNPRFMEAI25S000</t>
        </is>
      </c>
      <c r="B58" s="439" t="inlineStr">
        <is>
          <t>Instrument</t>
        </is>
      </c>
      <c r="C58" s="439" t="inlineStr">
        <is>
          <t>Performance standard</t>
        </is>
      </c>
      <c r="D58" s="439" t="inlineStr">
        <is>
          <t>Minimum Energy Performance Standards (MEPS) for electric appliances</t>
        </is>
      </c>
      <c r="E58" s="439" t="inlineStr">
        <is>
          <t>Buildings</t>
        </is>
      </c>
      <c r="F58" s="439" t="inlineStr">
        <is>
          <t>Office equipment; Electronic equipment</t>
        </is>
      </c>
      <c r="G58" s="439" t="inlineStr">
        <is>
          <t>复印机、打印机和传真机能效限定值及能效等级</t>
        </is>
      </c>
      <c r="H58" s="439" t="inlineStr">
        <is>
          <t>Minimum Allowable Values of Energy Efficiency and Energy Efficiency Grades for Copiers, Printers and Fax Machines</t>
        </is>
      </c>
      <c r="I58" s="439" t="inlineStr">
        <is>
          <t>N/A</t>
        </is>
      </c>
      <c r="J58" s="439" t="inlineStr">
        <is>
          <t>GB 21521-2014 Minimum Allowable Values of Energy Efficiency and Energy Efficiency Grades for Copiers, Printers and Fax Machines is a mandatory national standard, published on 28 April 2014 and effective 1 January 2015, replacing GB 21521-2008. It applies to electrostatic copiers, laser printers, inkjet printers and fax machines with A3 and A4 standard formats, powered by 220 V, 50 Hz AC supply, with copying, printing and fax as basic functions (including multifunction devices). Excludes scanners with scanning function only and multifunction image forming devices with data receiving and processing function only. Energy efficiency grades are classified into three levels (Grade 1 highest), with Grade 3 as the minimum allowable value i.e. the mandatory market access threshold.</t>
        </is>
      </c>
      <c r="K58" s="439" t="inlineStr">
        <is>
          <t>Energy efficiency; Energy conservation</t>
        </is>
      </c>
      <c r="L58" s="439" t="inlineStr">
        <is>
          <t>Direct</t>
        </is>
      </c>
      <c r="M58" s="439" t="inlineStr">
        <is>
          <t>Supply-side</t>
        </is>
      </c>
      <c r="N58" s="439" t="inlineStr">
        <is>
          <t>CHN</t>
        </is>
      </c>
      <c r="O58" s="439" t="inlineStr">
        <is>
          <t>national</t>
        </is>
      </c>
      <c r="P58" s="439" t="inlineStr">
        <is>
          <t>N/A</t>
        </is>
      </c>
      <c r="Q58" s="439" t="inlineStr">
        <is>
          <t>16/04/2008</t>
        </is>
      </c>
      <c r="R58" s="439" t="inlineStr">
        <is>
          <t>01/11/2008</t>
        </is>
      </c>
      <c r="S58" s="439" t="inlineStr">
        <is>
          <t>N/A</t>
        </is>
      </c>
      <c r="T58" s="439" t="inlineStr">
        <is>
          <t>28/04/2014</t>
        </is>
      </c>
      <c r="U58" s="439" t="inlineStr">
        <is>
          <t>On 28 April 2014, GB 21521-2014 was published, replacing GB 21521-2008, adding definitions and requirements for LED/laser hybrid light source and variable-speed products, and raising energy efficiency values across all grades.</t>
        </is>
      </c>
      <c r="V58" s="439">
        <f>IF(R58="","In force",IF(R58="N/A","In force",IF(TODAY()&lt;DATE(VALUE(RIGHT(R58,4)),VALUE(MID(R58,4,2)),VALUE(LEFT(R58,2))),"Scheduled",IF(S58="","In force",IF(S58="N/A","In force",IF(TODAY()&lt;DATE(VALUE(RIGHT(S58,4)),VALUE(MID(S58,4,2)),VALUE(LEFT(S58,2))),"In force","Ended"))))))</f>
        <v/>
      </c>
      <c r="W58" s="439" t="inlineStr">
        <is>
          <t>State Administration for Market Regulation; Standardization Administration of China</t>
        </is>
      </c>
      <c r="X58" s="439" t="inlineStr">
        <is>
          <t>Copiers, printers and fax machines</t>
        </is>
      </c>
      <c r="Y58" s="439" t="inlineStr">
        <is>
          <t>new</t>
        </is>
      </c>
      <c r="Z58" s="439" t="inlineStr">
        <is>
          <t>Electrostatic copiers, laser printers, inkjet printers and fax machines with A3 and A4 standard formats, powered by 220 V, 50 Hz AC supply, with copying, printing and fax as basic functions (including multifunction devices). Excludes scanners with scanning function only.</t>
        </is>
      </c>
      <c r="AA58" s="439" t="inlineStr">
        <is>
          <t>N/A</t>
        </is>
      </c>
      <c r="AB58" s="439" t="inlineStr">
        <is>
          <t>N/A</t>
        </is>
      </c>
      <c r="AC58" s="439" t="inlineStr">
        <is>
          <t>Firms</t>
        </is>
      </c>
      <c r="AD58" s="439" t="inlineStr">
        <is>
          <t>Manufacturers and importers producing, importing or selling copier, printer and fax machine products within China.</t>
        </is>
      </c>
      <c r="AE58" s="439" t="inlineStr">
        <is>
          <t>Production; Sale; Import</t>
        </is>
      </c>
      <c r="AF58" s="439" t="inlineStr">
        <is>
          <t>Production, import and sale of copier, printer and fax machine products. Products must meet the standard's minimum allowable energy efficiency values before they can enter the market.</t>
        </is>
      </c>
      <c r="AG58" s="439" t="inlineStr">
        <is>
          <t>Grade 3</t>
        </is>
      </c>
      <c r="AH58" s="439" t="inlineStr">
        <is>
          <t>Energy efficiency grade</t>
        </is>
      </c>
      <c r="AI58" s="439" t="inlineStr">
        <is>
          <t>Copier, printer and fax machine energy efficiency grades are classified into three levels (Grade 1 highest), with Grade 3 as the minimum allowable value i.e. the mandatory market access threshold. The evaluation indicator is Typical Energy Consumption (TEC, kW·h/week), with values set by product type (copier/printer/fax/multifunction device), imaging technology (electrostatic/laser/inkjet), speed and format.</t>
        </is>
      </c>
      <c r="AJ58" s="439" t="inlineStr">
        <is>
          <t>1) Copiers, printers and fax machines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58" s="439" t="inlineStr">
        <is>
          <t>N/A</t>
        </is>
      </c>
      <c r="AL58" s="439" t="inlineStr">
        <is>
          <t>N/A</t>
        </is>
      </c>
      <c r="AM58" s="439" t="inlineStr">
        <is>
          <t>Inspections or audits conducted by government authorities or third parties</t>
        </is>
      </c>
      <c r="AN58" s="439" t="inlineStr">
        <is>
          <t>Market regulatory authorities conduct energy efficiency label supervision inspections and product quality supervision spot checks on copier, printer and fax machine products. Inspections cover the accuracy of energy efficiency grade labelling and whether the product's actual energy efficiency conforms to the labelled grade.</t>
        </is>
      </c>
      <c r="AO58" s="439" t="inlineStr">
        <is>
          <t>Compliance order; Monetary penalties</t>
        </is>
      </c>
      <c r="AP58" s="439" t="inlineStr">
        <is>
          <t>For production, import or sale of copier, printer and fax machine products not conforming to the mandatory energy efficiency standard, market regulatory authorities shall order cessation of production, import and sale, confiscate illegal gains and impose fines.</t>
        </is>
      </c>
      <c r="AQ58" s="439" t="inlineStr">
        <is>
          <t>The state encourages production and use of Grade 1 and Grade 2 high-efficiency office equipment; promotes market uptake through energy-saving product certification and government green procurement.</t>
        </is>
      </c>
      <c r="AR58" s="439" t="inlineStr">
        <is>
          <t>The state encourages production and use of Grade 1 and Grade 2 high-efficiency office equipment; promotes market uptake through energy-saving product certification and government green procurement.</t>
        </is>
      </c>
      <c r="AS58" s="439" t="inlineStr">
        <is>
          <t>N/A</t>
        </is>
      </c>
      <c r="AT58" s="439" t="inlineStr">
        <is>
          <t>N/A</t>
        </is>
      </c>
      <c r="AU58" s="439" t="inlineStr">
        <is>
          <t>C26</t>
        </is>
      </c>
      <c r="AV58" s="439" t="inlineStr">
        <is>
          <t>CO2</t>
        </is>
      </c>
      <c r="AW58" s="439" t="inlineStr">
        <is>
          <t>Positive</t>
        </is>
      </c>
      <c r="AX58" s="439" t="inlineStr">
        <is>
          <t>Energy conservation; Industrial development</t>
        </is>
      </c>
      <c r="AY58" s="439" t="inlineStr">
        <is>
          <t>GB 21521-2014 Minimum Allowable Values of Energy Efficiency and Energy Efficiency Grades for Copiers, Printers and Fax Machines</t>
        </is>
      </c>
      <c r="AZ58" s="439" t="inlineStr">
        <is>
          <t>https://openstd.samr.gov.cn/bzgk/std/newGbInfo?hcno=3A6EE361E067ADB7CC7FACA0AB38F26B</t>
        </is>
      </c>
      <c r="BA58" s="439" t="inlineStr">
        <is>
          <t>GB 21521-2008 (superseded): https://std.samr.gov.cn/gb/search/gbDetailed?id=71F772D7ED11D3A7E05397BE0A0AB82A; GB 25956-2010 (superseded): https://openstd.samr.gov.cn/bzgk/std/newGbInfo?hcno=942583C0B242AE0EA3C02D18553519F4</t>
        </is>
      </c>
    </row>
    <row r="59">
      <c r="A59" s="439" t="inlineStr">
        <is>
          <t>CHNPRFMEAI26S000</t>
        </is>
      </c>
      <c r="B59" s="439" t="inlineStr">
        <is>
          <t>Instrument</t>
        </is>
      </c>
      <c r="C59" s="439" t="inlineStr">
        <is>
          <t>Performance standard</t>
        </is>
      </c>
      <c r="D59" s="439" t="inlineStr">
        <is>
          <t>Minimum Energy Performance Standards (MEPS) for electric appliances</t>
        </is>
      </c>
      <c r="E59" s="439" t="inlineStr">
        <is>
          <t>Industry</t>
        </is>
      </c>
      <c r="F59" s="439" t="inlineStr">
        <is>
          <t>Electronic equipment; Power electronics</t>
        </is>
      </c>
      <c r="G59" s="439" t="inlineStr">
        <is>
          <t>电源能效限定值及能效等级</t>
        </is>
      </c>
      <c r="H59" s="439" t="inlineStr">
        <is>
          <t>Minimum Allowable Values of Energy Efficiency and Energy Efficiency Grades for Power Supplies</t>
        </is>
      </c>
      <c r="I59" s="439" t="inlineStr">
        <is>
          <t>N/A</t>
        </is>
      </c>
      <c r="J59" s="439" t="inlineStr">
        <is>
          <t>GB 20943-2025 Minimum Allowable Values of Energy Efficiency and Energy Efficiency Grades for Power Supplies is a mandatory national standard, published on 24 January 2025 and effective 1 February 2027, replacing GB 20943-2013. It applies to external power supplies with rated output power not exceeding 250 W, as well as built-in power supplies (including PC built-in power supplies, server built-in power supplies, and industrial power supplies). The 2025 edition significantly expands the scope from external power supplies only to include built-in power supplies, adds the definition of “power factor”, and updates test methods. Energy efficiency grades are classified into three levels (Grade 1 highest), with Grade 3 as the minimum allowable value i.e. the mandatory market access threshold.</t>
        </is>
      </c>
      <c r="K59" s="439" t="inlineStr">
        <is>
          <t>Energy efficiency; Energy conservation</t>
        </is>
      </c>
      <c r="L59" s="439" t="inlineStr">
        <is>
          <t>Direct</t>
        </is>
      </c>
      <c r="M59" s="439" t="inlineStr">
        <is>
          <t>Supply-side</t>
        </is>
      </c>
      <c r="N59" s="439" t="inlineStr">
        <is>
          <t>CHN</t>
        </is>
      </c>
      <c r="O59" s="439" t="inlineStr">
        <is>
          <t>national</t>
        </is>
      </c>
      <c r="P59" s="439" t="inlineStr">
        <is>
          <t>N/A</t>
        </is>
      </c>
      <c r="Q59" s="439" t="inlineStr">
        <is>
          <t>24/10/2007</t>
        </is>
      </c>
      <c r="R59" s="439" t="inlineStr">
        <is>
          <t>01/05/2008</t>
        </is>
      </c>
      <c r="S59" s="439" t="inlineStr">
        <is>
          <t>N/A</t>
        </is>
      </c>
      <c r="T59" s="439" t="inlineStr">
        <is>
          <t>24/01/2025</t>
        </is>
      </c>
      <c r="U59" s="439" t="inlineStr">
        <is>
          <t>On 24 January 2025, GB 20943-2025 was published, replacing GB 20943-2013, significantly expanding the scope to include built-in power supplies (PC, server, industrial), and adding power factor requirements.</t>
        </is>
      </c>
      <c r="V59" s="439">
        <f>IF(R59="","In force",IF(R59="N/A","In force",IF(TODAY()&lt;DATE(VALUE(RIGHT(R59,4)),VALUE(MID(R59,4,2)),VALUE(LEFT(R59,2))),"Scheduled",IF(S59="","In force",IF(S59="N/A","In force",IF(TODAY()&lt;DATE(VALUE(RIGHT(S59,4)),VALUE(MID(S59,4,2)),VALUE(LEFT(S59,2))),"In force","Ended"))))))</f>
        <v/>
      </c>
      <c r="W59" s="439" t="inlineStr">
        <is>
          <t>State Administration for Market Regulation; Standardization Administration of China</t>
        </is>
      </c>
      <c r="X59" s="439" t="inlineStr">
        <is>
          <t>Power supplies</t>
        </is>
      </c>
      <c r="Y59" s="439" t="inlineStr">
        <is>
          <t>new</t>
        </is>
      </c>
      <c r="Z59" s="439" t="inlineStr">
        <is>
          <t>External power supplies with rated output power not exceeding 250 W (including AC-DC and DC-DC); built-in power supplies (including PC built-in power supplies, server built-in power supplies, and industrial power supplies).</t>
        </is>
      </c>
      <c r="AA59" s="439" t="inlineStr">
        <is>
          <t>N/A</t>
        </is>
      </c>
      <c r="AB59" s="439" t="inlineStr">
        <is>
          <t>N/A</t>
        </is>
      </c>
      <c r="AC59" s="439" t="inlineStr">
        <is>
          <t>Firms</t>
        </is>
      </c>
      <c r="AD59" s="439" t="inlineStr">
        <is>
          <t>Manufacturers and importers producing, importing or selling power supply products within China.</t>
        </is>
      </c>
      <c r="AE59" s="439" t="inlineStr">
        <is>
          <t>Production; Sale; Import</t>
        </is>
      </c>
      <c r="AF59" s="439" t="inlineStr">
        <is>
          <t>Production, import and sale of power supply products. Products must meet the standard's minimum allowable energy efficiency values before they can enter the market.</t>
        </is>
      </c>
      <c r="AG59" s="439" t="inlineStr">
        <is>
          <t>Grade 3</t>
        </is>
      </c>
      <c r="AH59" s="439" t="inlineStr">
        <is>
          <t>Energy efficiency grade</t>
        </is>
      </c>
      <c r="AI59" s="439" t="inlineStr">
        <is>
          <t>Power supply energy efficiency grades are classified into three levels (Grade 1 highest), with Grade 3 as the minimum allowable value i.e. the mandatory market access threshold. Main evaluation indicators include no-load power consumption (W) and average efficiency (%), with values set by output power, output voltage and power supply type.</t>
        </is>
      </c>
      <c r="AJ59" s="439" t="inlineStr">
        <is>
          <t>1) Power supply products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59" s="439" t="inlineStr">
        <is>
          <t>N/A</t>
        </is>
      </c>
      <c r="AL59" s="439" t="inlineStr">
        <is>
          <t>N/A</t>
        </is>
      </c>
      <c r="AM59" s="439" t="inlineStr">
        <is>
          <t>Inspections or audits conducted by government authorities or third parties</t>
        </is>
      </c>
      <c r="AN59" s="439" t="inlineStr">
        <is>
          <t>Market regulatory authorities conduct energy efficiency label supervision inspections and product quality supervision spot checks on power supply products. Inspections cover the accuracy of energy efficiency grade labelling and whether the product's actual energy efficiency conforms to the labelled grade.</t>
        </is>
      </c>
      <c r="AO59" s="439" t="inlineStr">
        <is>
          <t>Compliance order; Monetary penalties</t>
        </is>
      </c>
      <c r="AP59" s="439" t="inlineStr">
        <is>
          <t>For production, import or sale of power supply products not conforming to the mandatory energy efficiency standard, market regulatory authorities shall order cessation of production, import and sale, confiscate illegal gains and impose fines.</t>
        </is>
      </c>
      <c r="AQ59" s="439" t="inlineStr">
        <is>
          <t>The state encourages production and use of Grade 1 and Grade 2 high-efficiency power supply products; promotes market uptake through energy-saving product certification and government green procurement.</t>
        </is>
      </c>
      <c r="AR59" s="439" t="inlineStr">
        <is>
          <t>The state encourages production and use of Grade 1 and Grade 2 high-efficiency power supply products; promotes market uptake through energy-saving product certification and government green procurement.</t>
        </is>
      </c>
      <c r="AS59" s="439" t="inlineStr">
        <is>
          <t>N/A</t>
        </is>
      </c>
      <c r="AT59" s="439" t="inlineStr">
        <is>
          <t>N/A</t>
        </is>
      </c>
      <c r="AU59" s="439" t="inlineStr">
        <is>
          <t>C26; C27</t>
        </is>
      </c>
      <c r="AV59" s="439" t="inlineStr">
        <is>
          <t>CO2</t>
        </is>
      </c>
      <c r="AW59" s="439" t="inlineStr">
        <is>
          <t>Positive</t>
        </is>
      </c>
      <c r="AX59" s="439" t="inlineStr">
        <is>
          <t>Energy conservation; Industrial development</t>
        </is>
      </c>
      <c r="AY59" s="439" t="inlineStr">
        <is>
          <t>GB 20943-2025 Minimum Allowable Values of Energy Efficiency and Energy Efficiency Grades for Power Supplies</t>
        </is>
      </c>
      <c r="AZ59" s="439" t="inlineStr">
        <is>
          <t>https://openstd.samr.gov.cn/bzgk/std/newGbInfo?hcno=8105E9E58B8B8BDB5DF9D96119B1C60A</t>
        </is>
      </c>
      <c r="BA59" s="439" t="inlineStr">
        <is>
          <t>GB 20943-2013 (superseded): https://openstd.samr.gov.cn/bzgk/std/newGbInfo?hcno=73B6BEDF79049F8000906E7BEBA6A0FC</t>
        </is>
      </c>
    </row>
    <row r="60">
      <c r="A60" s="439" t="inlineStr">
        <is>
          <t>CHNPRFMEAI27S000</t>
        </is>
      </c>
      <c r="B60" s="439" t="inlineStr">
        <is>
          <t>Instrument</t>
        </is>
      </c>
      <c r="C60" s="439" t="inlineStr">
        <is>
          <t>Performance standard</t>
        </is>
      </c>
      <c r="D60" s="439" t="inlineStr">
        <is>
          <t>Minimum Energy Performance Standards (MEPS) for electric appliances</t>
        </is>
      </c>
      <c r="E60" s="439" t="inlineStr">
        <is>
          <t>Industry</t>
        </is>
      </c>
      <c r="F60" s="439" t="inlineStr">
        <is>
          <t>Industrial fans; General machinery</t>
        </is>
      </c>
      <c r="G60" s="439" t="inlineStr">
        <is>
          <t>鼓风机能效限定值及能效等级</t>
        </is>
      </c>
      <c r="H60" s="439" t="inlineStr">
        <is>
          <t>Minimum Allowable Values of Energy Efficiency and Energy Efficiency Grades for Blowers</t>
        </is>
      </c>
      <c r="I60" s="439" t="inlineStr">
        <is>
          <t>N/A</t>
        </is>
      </c>
      <c r="J60" s="439" t="inlineStr">
        <is>
          <t>GB 28381-2026 Minimum Allowable Values of Energy Efficiency and Energy Efficiency Grades for Blowers is a mandatory national standard, published on 31 March 2026 and effective 1 April 2027, replacing GB 28381-2012. It applies to centrifugal blowers, axial blowers, Roots blowers and screw blowers with drive motor power 1 kW to 500 kW. Energy efficiency grades are classified into three levels (Grade 1 highest), with Grade 3 as the minimum allowable value i.e. the mandatory market access threshold.</t>
        </is>
      </c>
      <c r="K60" s="439" t="inlineStr">
        <is>
          <t>Energy efficiency; Energy conservation</t>
        </is>
      </c>
      <c r="L60" s="439" t="inlineStr">
        <is>
          <t>Direct</t>
        </is>
      </c>
      <c r="M60" s="439" t="inlineStr">
        <is>
          <t>Supply-side</t>
        </is>
      </c>
      <c r="N60" s="439" t="inlineStr">
        <is>
          <t>CHN</t>
        </is>
      </c>
      <c r="O60" s="439" t="inlineStr">
        <is>
          <t>national</t>
        </is>
      </c>
      <c r="P60" s="439" t="inlineStr">
        <is>
          <t>N/A</t>
        </is>
      </c>
      <c r="Q60" s="439" t="inlineStr">
        <is>
          <t>05/03/2012</t>
        </is>
      </c>
      <c r="R60" s="439" t="inlineStr">
        <is>
          <t>01/09/2012</t>
        </is>
      </c>
      <c r="S60" s="439" t="inlineStr">
        <is>
          <t>N/A</t>
        </is>
      </c>
      <c r="T60" s="439" t="inlineStr">
        <is>
          <t>31/03/2026</t>
        </is>
      </c>
      <c r="U60" s="439" t="inlineStr">
        <is>
          <t>On 31 March 2026, GB 28381-2026 was published, replacing GB 28381-2012, expanding the scope to screw blowers, updating test methods, and raising energy efficiency values across all grades.</t>
        </is>
      </c>
      <c r="V60" s="439">
        <f>IF(R60="","In force",IF(R60="N/A","In force",IF(TODAY()&lt;DATE(VALUE(RIGHT(R60,4)),VALUE(MID(R60,4,2)),VALUE(LEFT(R60,2))),"Scheduled",IF(S60="","In force",IF(S60="N/A","In force",IF(TODAY()&lt;DATE(VALUE(RIGHT(S60,4)),VALUE(MID(S60,4,2)),VALUE(LEFT(S60,2))),"In force","Ended"))))))</f>
        <v/>
      </c>
      <c r="W60" s="439" t="inlineStr">
        <is>
          <t>State Administration for Market Regulation; Standardization Administration of China</t>
        </is>
      </c>
      <c r="X60" s="439" t="inlineStr">
        <is>
          <t>Blowers</t>
        </is>
      </c>
      <c r="Y60" s="439" t="inlineStr">
        <is>
          <t>new</t>
        </is>
      </c>
      <c r="Z60" s="439" t="inlineStr">
        <is>
          <t>Centrifugal blowers, axial blowers, Roots blowers and screw blowers with drive motor power 1 kW to 500 kW.</t>
        </is>
      </c>
      <c r="AA60" s="439" t="inlineStr">
        <is>
          <t>N/A</t>
        </is>
      </c>
      <c r="AB60" s="439" t="inlineStr">
        <is>
          <t>N/A</t>
        </is>
      </c>
      <c r="AC60" s="439" t="inlineStr">
        <is>
          <t>Firms</t>
        </is>
      </c>
      <c r="AD60" s="439" t="inlineStr">
        <is>
          <t>Manufacturers and importers producing, importing or selling blower products within China.</t>
        </is>
      </c>
      <c r="AE60" s="439" t="inlineStr">
        <is>
          <t>Production; Sale; Import</t>
        </is>
      </c>
      <c r="AF60" s="439" t="inlineStr">
        <is>
          <t>Production, import and sale of blower products. Products must meet the standard's minimum allowable energy efficiency values before they can enter the market.</t>
        </is>
      </c>
      <c r="AG60" s="439" t="inlineStr">
        <is>
          <t>Grade 3</t>
        </is>
      </c>
      <c r="AH60" s="439" t="inlineStr">
        <is>
          <t>Energy efficiency grade</t>
        </is>
      </c>
      <c r="AI60" s="439" t="inlineStr">
        <is>
          <t>Blower energy efficiency grades are classified into three levels (Grade 1 highest), with Grade 3 as the minimum allowable value i.e. the mandatory market access threshold. The evaluation indicator is blower efficiency (%) or unit specific power (kW/(m³/min)), with minimum values set by blower type (centrifugal/axial/Roots/screw) and specification.</t>
        </is>
      </c>
      <c r="AJ60" s="439" t="inlineStr">
        <is>
          <t>1) Blowers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60" s="439" t="inlineStr">
        <is>
          <t>N/A</t>
        </is>
      </c>
      <c r="AL60" s="439" t="inlineStr">
        <is>
          <t>N/A</t>
        </is>
      </c>
      <c r="AM60" s="439" t="inlineStr">
        <is>
          <t>Inspections or audits conducted by government authorities or third parties</t>
        </is>
      </c>
      <c r="AN60" s="439" t="inlineStr">
        <is>
          <t>Market regulatory authorities conduct energy efficiency label supervision inspections and product quality supervision spot checks on blower products. Inspections cover the accuracy of energy efficiency grade labelling and whether the product's actual energy efficiency conforms to the labelled grade.</t>
        </is>
      </c>
      <c r="AO60" s="439" t="inlineStr">
        <is>
          <t>Compliance order; Monetary penalties</t>
        </is>
      </c>
      <c r="AP60" s="439" t="inlineStr">
        <is>
          <t>For production, import or sale of blower products not conforming to the mandatory energy efficiency standard, market regulatory authorities shall order cessation of production, import and sale, confiscate illegal gains and impose fines.</t>
        </is>
      </c>
      <c r="AQ60" s="439" t="inlineStr">
        <is>
          <t>The state encourages production and use of Grade 1 and Grade 2 high-efficiency blowers; promotes the market uptake of high-efficiency fans through energy-saving product certification.</t>
        </is>
      </c>
      <c r="AR60" s="439" t="inlineStr">
        <is>
          <t>The state encourages production and use of Grade 1 and Grade 2 high-efficiency blowers; promotes the market uptake of high-efficiency fans through energy-saving product certification.</t>
        </is>
      </c>
      <c r="AS60" s="439" t="inlineStr">
        <is>
          <t>N/A</t>
        </is>
      </c>
      <c r="AT60" s="439" t="inlineStr">
        <is>
          <t>N/A</t>
        </is>
      </c>
      <c r="AU60" s="439" t="inlineStr">
        <is>
          <t>C28</t>
        </is>
      </c>
      <c r="AV60" s="439" t="inlineStr">
        <is>
          <t>CO2</t>
        </is>
      </c>
      <c r="AW60" s="439" t="inlineStr">
        <is>
          <t>Positive</t>
        </is>
      </c>
      <c r="AX60" s="439" t="inlineStr">
        <is>
          <t>Energy conservation; Industrial development</t>
        </is>
      </c>
      <c r="AY60" s="439" t="inlineStr">
        <is>
          <t>GB 28381-2026 Minimum Allowable Values of Energy Efficiency and Energy Efficiency Grades for Blowers</t>
        </is>
      </c>
      <c r="AZ60" s="439" t="inlineStr">
        <is>
          <t>https://openstd.samr.gov.cn/bzgk/std/newGbInfo?hcno=C4BCA78A5B5819D9BDD5885F4D6F7086</t>
        </is>
      </c>
      <c r="BA60" s="439" t="inlineStr">
        <is>
          <t>GB 28381-2012 (superseded): https://openstd.samr.gov.cn/bzgk/std/newGbInfo?hcno=23D690B79CE60B8A9C73C9549B161602</t>
        </is>
      </c>
    </row>
    <row r="61">
      <c r="A61" s="439" t="inlineStr">
        <is>
          <t>CHNPRFMEAI28S000</t>
        </is>
      </c>
      <c r="B61" s="439" t="inlineStr">
        <is>
          <t>Instrument</t>
        </is>
      </c>
      <c r="C61" s="439" t="inlineStr">
        <is>
          <t>Performance standard</t>
        </is>
      </c>
      <c r="D61" s="439" t="inlineStr">
        <is>
          <t>Minimum Energy Performance Standards (MEPS) for electric appliances</t>
        </is>
      </c>
      <c r="E61" s="439" t="inlineStr">
        <is>
          <t>Industry</t>
        </is>
      </c>
      <c r="F61" s="439" t="inlineStr">
        <is>
          <t>Electric vehicle charging infrastructure; Power electronics</t>
        </is>
      </c>
      <c r="G61" s="439" t="inlineStr">
        <is>
          <t>电动汽车供电设备能效限定值及能效等级</t>
        </is>
      </c>
      <c r="H61" s="439" t="inlineStr">
        <is>
          <t>Minimum Allowable Values of Energy Efficiency and Energy Efficiency Grades for Electric Vehicle Supply Equipment</t>
        </is>
      </c>
      <c r="I61" s="439" t="inlineStr">
        <is>
          <t>N/A</t>
        </is>
      </c>
      <c r="J61" s="439" t="inlineStr">
        <is>
          <t>GB 46519-2025 Minimum Allowable Values of Energy Efficiency and Energy Efficiency Grades for Electric Vehicle Supply Equipment is a mandatory national standard, published on 5 October 2025 and effective 1 November 2026. It applies to AC charging piles, DC chargers and wireless charging equipment with rated voltage not exceeding 1 000 V AC or 1 500 V DC. Energy efficiency grades are classified into three levels (Grade 1 highest), with Grade 3 as the minimum allowable value i.e. the mandatory market access threshold.</t>
        </is>
      </c>
      <c r="K61" s="439" t="inlineStr">
        <is>
          <t>Energy efficiency; Energy conservation</t>
        </is>
      </c>
      <c r="L61" s="439" t="inlineStr">
        <is>
          <t>Direct</t>
        </is>
      </c>
      <c r="M61" s="439" t="inlineStr">
        <is>
          <t>Supply-side</t>
        </is>
      </c>
      <c r="N61" s="439" t="inlineStr">
        <is>
          <t>CHN</t>
        </is>
      </c>
      <c r="O61" s="439" t="inlineStr">
        <is>
          <t>national</t>
        </is>
      </c>
      <c r="P61" s="439" t="inlineStr">
        <is>
          <t>N/A</t>
        </is>
      </c>
      <c r="Q61" s="439" t="inlineStr">
        <is>
          <t>05/10/2025</t>
        </is>
      </c>
      <c r="R61" s="439" t="inlineStr">
        <is>
          <t>01/11/2026</t>
        </is>
      </c>
      <c r="S61" s="439" t="inlineStr">
        <is>
          <t>N/A</t>
        </is>
      </c>
      <c r="T61" s="439" t="inlineStr">
        <is>
          <t>N/A</t>
        </is>
      </c>
      <c r="U61" s="439" t="inlineStr">
        <is>
          <t>N/A</t>
        </is>
      </c>
      <c r="V61" s="439">
        <f>IF(R61="","In force",IF(R61="N/A","In force",IF(TODAY()&lt;DATE(VALUE(RIGHT(R61,4)),VALUE(MID(R61,4,2)),VALUE(LEFT(R61,2))),"Scheduled",IF(S61="","In force",IF(S61="N/A","In force",IF(TODAY()&lt;DATE(VALUE(RIGHT(S61,4)),VALUE(MID(S61,4,2)),VALUE(LEFT(S61,2))),"In force","Ended"))))))</f>
        <v/>
      </c>
      <c r="W61" s="439" t="inlineStr">
        <is>
          <t>State Administration for Market Regulation; Standardization Administration of China</t>
        </is>
      </c>
      <c r="X61" s="439" t="inlineStr">
        <is>
          <t>Electric vehicle supply equipment</t>
        </is>
      </c>
      <c r="Y61" s="439" t="inlineStr">
        <is>
          <t>new</t>
        </is>
      </c>
      <c r="Z61" s="439" t="inlineStr">
        <is>
          <t>AC charging piles, DC chargers and wireless charging equipment with rated voltage not exceeding 1 000 V AC or 1 500 V DC.</t>
        </is>
      </c>
      <c r="AA61" s="439" t="inlineStr">
        <is>
          <t>N/A</t>
        </is>
      </c>
      <c r="AB61" s="439" t="inlineStr">
        <is>
          <t>N/A</t>
        </is>
      </c>
      <c r="AC61" s="439" t="inlineStr">
        <is>
          <t>Firms</t>
        </is>
      </c>
      <c r="AD61" s="439" t="inlineStr">
        <is>
          <t>Manufacturers and importers producing, importing or selling electric vehicle supply equipment products within China.</t>
        </is>
      </c>
      <c r="AE61" s="439" t="inlineStr">
        <is>
          <t>Production; Sale; Import</t>
        </is>
      </c>
      <c r="AF61" s="439" t="inlineStr">
        <is>
          <t>Production, import and sale of electric vehicle supply equipment products. Products must meet the standard's minimum allowable energy efficiency values before they can enter the market.</t>
        </is>
      </c>
      <c r="AG61" s="439" t="inlineStr">
        <is>
          <t>Grade 3</t>
        </is>
      </c>
      <c r="AH61" s="439" t="inlineStr">
        <is>
          <t>Energy efficiency grade</t>
        </is>
      </c>
      <c r="AI61" s="439" t="inlineStr">
        <is>
          <t>Electric vehicle supply equipment energy efficiency grades are classified into three levels (Grade 1 highest), with Grade 3 as the minimum allowable value i.e. the mandatory market access threshold. The evaluation indicator is charging efficiency (%), comprehensively considering standby power consumption, AC-DC conversion efficiency and DC-DC conversion efficiency, with minimum values set by equipment type (AC/DC/wireless) and rated power.</t>
        </is>
      </c>
      <c r="AJ61" s="439" t="inlineStr">
        <is>
          <t>1) Electric vehicle supply equipment must meet the standard's minimum allowable energy efficiency values (Grade 3) before it can be produced, imported or sold; 2) Products must bear an energy efficiency grade label; 3) Energy efficiency grades are classified as Grade 1 (highest), Grade 2 and Grade 3, with Grade 3 as the minimum market access requirement.</t>
        </is>
      </c>
      <c r="AK61" s="439" t="inlineStr">
        <is>
          <t>N/A</t>
        </is>
      </c>
      <c r="AL61" s="439" t="inlineStr">
        <is>
          <t>N/A</t>
        </is>
      </c>
      <c r="AM61" s="439" t="inlineStr">
        <is>
          <t>Inspections or audits conducted by government authorities or third parties</t>
        </is>
      </c>
      <c r="AN61" s="439" t="inlineStr">
        <is>
          <t>Market regulatory authorities conduct energy efficiency label supervision inspections and product quality supervision spot checks on electric vehicle supply equipment products. Inspections cover the accuracy of energy efficiency grade labelling and whether the product's actual energy efficiency conforms to the labelled grade.</t>
        </is>
      </c>
      <c r="AO61" s="439" t="inlineStr">
        <is>
          <t>Compliance order; Monetary penalties</t>
        </is>
      </c>
      <c r="AP61" s="439" t="inlineStr">
        <is>
          <t>For production, import or sale of electric vehicle supply equipment products not conforming to the mandatory energy efficiency standard, market regulatory authorities shall order cessation of production, import and sale, confiscate illegal gains and impose fines.</t>
        </is>
      </c>
      <c r="AQ61" s="439" t="inlineStr">
        <is>
          <t>The state encourages production and use of Grade 1 and Grade 2 high-efficiency electric vehicle supply equipment; promotes the market uptake of high-efficiency charging equipment through energy-saving product certification and green charging infrastructure.</t>
        </is>
      </c>
      <c r="AR61" s="439" t="inlineStr">
        <is>
          <t>The state encourages production and use of Grade 1 and Grade 2 high-efficiency electric vehicle supply equipment; promotes the market uptake of high-efficiency charging equipment through energy-saving product certification and green charging infrastructure.</t>
        </is>
      </c>
      <c r="AS61" s="439" t="inlineStr">
        <is>
          <t>N/A</t>
        </is>
      </c>
      <c r="AT61" s="439" t="inlineStr">
        <is>
          <t>N/A</t>
        </is>
      </c>
      <c r="AU61" s="439" t="inlineStr">
        <is>
          <t>C27; D35</t>
        </is>
      </c>
      <c r="AV61" s="439" t="inlineStr">
        <is>
          <t>CO2</t>
        </is>
      </c>
      <c r="AW61" s="439" t="inlineStr">
        <is>
          <t>Positive</t>
        </is>
      </c>
      <c r="AX61" s="439" t="inlineStr">
        <is>
          <t>Energy conservation; Industrial development</t>
        </is>
      </c>
      <c r="AY61" s="439" t="inlineStr">
        <is>
          <t>GB 46519-2025 Minimum Allowable Values of Energy Efficiency and Energy Efficiency Grades for Electric Vehicle Supply Equipment</t>
        </is>
      </c>
      <c r="AZ61" s="439" t="inlineStr">
        <is>
          <t>https://openstd.samr.gov.cn/bzgk/std/newGbInfo?hcno=F594A2F350B2BC74B566C4FCCE7EB8C1</t>
        </is>
      </c>
      <c r="BA61" s="439" t="inlineStr">
        <is>
          <t>N/A</t>
        </is>
      </c>
    </row>
    <row r="62">
      <c r="A62" s="439" t="inlineStr">
        <is>
          <t>CHNPRFMEAI29S000</t>
        </is>
      </c>
      <c r="B62" s="439" t="inlineStr">
        <is>
          <t>Instrument</t>
        </is>
      </c>
      <c r="C62" s="439" t="inlineStr">
        <is>
          <t>Performance standard</t>
        </is>
      </c>
      <c r="D62" s="439" t="inlineStr">
        <is>
          <t>Minimum Energy Performance Standards (MEPS) for electric appliances</t>
        </is>
      </c>
      <c r="E62" s="439" t="inlineStr">
        <is>
          <t>Industry</t>
        </is>
      </c>
      <c r="F62" s="439" t="inlineStr">
        <is>
          <t>Solar photovoltaic</t>
        </is>
      </c>
      <c r="G62" s="439" t="inlineStr">
        <is>
          <t>晶体硅光伏组件和逆变器能效限定值及能效等级</t>
        </is>
      </c>
      <c r="H62" s="439" t="inlineStr">
        <is>
          <t>Minimum Allowable Values of Energy Efficiency and Energy Efficiency Grades for Crystalline Silicon Photovoltaic Modules and Inverters</t>
        </is>
      </c>
      <c r="I62" s="439" t="inlineStr">
        <is>
          <t>N/A</t>
        </is>
      </c>
      <c r="J62" s="439" t="inlineStr">
        <is>
          <t>GB 47834-2026 Minimum Allowable Values of Energy Efficiency and Energy Efficiency Grades for Crystalline Silicon Photovoltaic Modules and Inverters is a mandatory national standard, published on 27 June 2026 and effective 1 January 2027. This is the first mandatory national standard to include PV modules in energy efficiency assessment. It applies to ground-mounted n-type crystalline silicon PV modules (including TOPCon, HJT and BC technology routes) and PV grid-connected inverters (centralised, string and integrated pre-assembled PV inverter unit types). It does not apply to BIPV modules, consumer PV modules, perovskite/crystalline silicon tandem modules, silver-free electrode modules, grid-forming PV grid-connected inverters, inverters of 20 kW and below, or string inverters above 500 kW. Energy efficiency grades are classified into three levels (Grade 1 highest), with Grade 3 as the minimum allowable value i.e. the mandatory market access threshold. Together with GB 47835-2026 and GB 29447-2026, this standard forms the mandatory energy consumption and energy efficiency standards framework for the PV industry.</t>
        </is>
      </c>
      <c r="K62" s="439" t="inlineStr">
        <is>
          <t>Energy efficiency; Energy conservation; Industrial development</t>
        </is>
      </c>
      <c r="L62" s="439" t="inlineStr">
        <is>
          <t>Direct</t>
        </is>
      </c>
      <c r="M62" s="439" t="inlineStr">
        <is>
          <t>Supply-side</t>
        </is>
      </c>
      <c r="N62" s="439" t="inlineStr">
        <is>
          <t>CHN</t>
        </is>
      </c>
      <c r="O62" s="439" t="inlineStr">
        <is>
          <t>national</t>
        </is>
      </c>
      <c r="P62" s="439" t="inlineStr">
        <is>
          <t>N/A</t>
        </is>
      </c>
      <c r="Q62" s="439" t="inlineStr">
        <is>
          <t>27/06/2026</t>
        </is>
      </c>
      <c r="R62" s="439" t="inlineStr">
        <is>
          <t>01/01/2027</t>
        </is>
      </c>
      <c r="S62" s="439" t="inlineStr">
        <is>
          <t>N/A</t>
        </is>
      </c>
      <c r="T62" s="439" t="inlineStr">
        <is>
          <t>N/A</t>
        </is>
      </c>
      <c r="U62" s="439" t="inlineStr">
        <is>
          <t>N/A</t>
        </is>
      </c>
      <c r="V62" s="439">
        <f>IF(R62="","In force",IF(R62="N/A","In force",IF(TODAY()&lt;DATE(VALUE(RIGHT(R62,4)),VALUE(MID(R62,4,2)),VALUE(LEFT(R62,2))),"Scheduled",IF(S62="","In force",IF(S62="N/A","In force",IF(TODAY()&lt;DATE(VALUE(RIGHT(S62,4)),VALUE(MID(S62,4,2)),VALUE(LEFT(S62,2))),"In force","Ended"))))))</f>
        <v/>
      </c>
      <c r="W62" s="439" t="inlineStr">
        <is>
          <t>State Administration for Market Regulation; Standardization Administration of China</t>
        </is>
      </c>
      <c r="X62" s="439" t="inlineStr">
        <is>
          <t>Crystalline silicon photovoltaic modules and PV grid-connected inverters</t>
        </is>
      </c>
      <c r="Y62" s="439" t="inlineStr">
        <is>
          <t>new</t>
        </is>
      </c>
      <c r="Z62" s="439" t="inlineStr">
        <is>
          <t>Ground-mounted n-type crystalline silicon PV modules (TOPCon, HJT and BC technology routes), based on a standard module dimension of 1 134 mm x 2 382 mm; PV grid-connected inverters (centralised, string, and integrated pre-assembled PV inverter unit types). Does not apply to BIPV modules, consumer PV modules, perovskite/crystalline silicon tandem modules, modules using silver-free metal paste or silver-free processes for cell electrodes, grid-forming PV grid-connected inverters, inverters of 20 kW and below, or string inverters above 500 kW.</t>
        </is>
      </c>
      <c r="AA62" s="439" t="inlineStr">
        <is>
          <t>N/A</t>
        </is>
      </c>
      <c r="AB62" s="439" t="inlineStr">
        <is>
          <t>N/A</t>
        </is>
      </c>
      <c r="AC62" s="439" t="inlineStr">
        <is>
          <t>Firms</t>
        </is>
      </c>
      <c r="AD62" s="439" t="inlineStr">
        <is>
          <t>Manufacturers and importers producing, importing or selling crystalline silicon PV modules and PV grid-connected inverters within China.</t>
        </is>
      </c>
      <c r="AE62" s="439" t="inlineStr">
        <is>
          <t>Production; Sale; Import</t>
        </is>
      </c>
      <c r="AF62" s="439" t="inlineStr">
        <is>
          <t>Production, import and sale of crystalline silicon PV modules and PV grid-connected inverters. Products must meet the standard's minimum allowable energy efficiency values before they can enter the market. PV projects using non-compliant modules cannot be registered and will not pass grid connection acceptance.</t>
        </is>
      </c>
      <c r="AG62" s="439" t="inlineStr">
        <is>
          <t>Grade 3</t>
        </is>
      </c>
      <c r="AH62" s="439" t="inlineStr">
        <is>
          <t>Energy efficiency grade</t>
        </is>
      </c>
      <c r="AI62" s="439" t="inlineStr">
        <is>
          <t>Energy efficiency grades are classified into three levels (Grade 1 highest), with Grade 3 as the minimum allowable value i.e. the mandatory market access threshold. Module efficiency is evaluated by photoelectric conversion efficiency (percentage): TOPCon Grade 3 &gt;= 23.2% (630 W), Grade 2 &gt;= 23.7% (645 W), Grade 1 &gt;= 24.0% (650 W); HJT Grade 3 &gt;= 23.2% (630 W), Grade 2 &gt;= 23.5% (635 W), Grade 1 &gt;= 23.8% (645 W); BC Grade 3 &gt;= 23.5% (635 W), Grade 2 &gt;= 23.9% (650 W), Grade 1 &gt;= 24.2% (655 W). Module power ratings are based on a standard dimension of 1 134 mm x 2 382 mm. Inverters are evaluated by weighted average efficiency, with limits set by equipment type and rated power.</t>
        </is>
      </c>
      <c r="AJ62" s="439" t="inlineStr">
        <is>
          <t>1) Crystalline silicon PV modules and PV grid-connected inverters must meet the standard's minimum allowable energy efficiency values (Grade 3) before they may be produced, imported or sold; 2) Products must display an energy efficiency grade label; 3) Energy efficiency grades are classified into Grade 1 (highest), Grade 2 and Grade 3, with Grade 3 as the mandatory market access threshold; 4) PV projects using non-compliant modules cannot be registered and will not pass grid connection acceptance.</t>
        </is>
      </c>
      <c r="AK62" s="439" t="inlineStr">
        <is>
          <t>N/A</t>
        </is>
      </c>
      <c r="AL62" s="439" t="inlineStr">
        <is>
          <t>N/A</t>
        </is>
      </c>
      <c r="AM62" s="439" t="inlineStr">
        <is>
          <t>Government inspections</t>
        </is>
      </c>
      <c r="AN62" s="439" t="inlineStr">
        <is>
          <t>Market regulation authorities conduct energy efficiency label supervision inspections and product quality spot checks for crystalline silicon PV module and PV grid-connected inverter products. Inspections cover accuracy of energy efficiency grade labelling, whether actual product energy efficiency matches labelled grades, and compliance with mandatory minimum energy efficiency values.</t>
        </is>
      </c>
      <c r="AO62" s="439" t="inlineStr">
        <is>
          <t>Compliance orders; Fines</t>
        </is>
      </c>
      <c r="AP62" s="439" t="inlineStr">
        <is>
          <t>For production, import or sale of crystalline silicon PV modules and inverters that do not meet mandatory energy efficiency standards, market regulation authorities order cessation of production, import or sale, confiscate illegal gains and impose fines. In serious cases, business licences may be revoked. PV projects using non-compliant modules cannot be registered and will not pass grid connection acceptance.</t>
        </is>
      </c>
      <c r="AQ62" s="439" t="inlineStr">
        <is>
          <t>Other incentives or support</t>
        </is>
      </c>
      <c r="AR62" s="439" t="inlineStr">
        <is>
          <t>The state encourages the production and use of Grade 1 and Grade 2 high-efficiency PV modules and inverters, and promotes the high-efficiency PV product market through energy-saving product certification and government green procurement. Firms are encouraged to benchmark against Grade 1 energy efficiency and undertake technology upgrades.</t>
        </is>
      </c>
      <c r="AS62" s="439" t="inlineStr">
        <is>
          <t>N/A</t>
        </is>
      </c>
      <c r="AT62" s="439" t="inlineStr">
        <is>
          <t>N/A</t>
        </is>
      </c>
      <c r="AU62" s="439" t="inlineStr">
        <is>
          <t>C27</t>
        </is>
      </c>
      <c r="AV62" s="439" t="inlineStr">
        <is>
          <t>CO2</t>
        </is>
      </c>
      <c r="AW62" s="439" t="inlineStr">
        <is>
          <t>Positive</t>
        </is>
      </c>
      <c r="AX62" s="439" t="inlineStr">
        <is>
          <t>Energy conservation; Technological innovation; Industrial development</t>
        </is>
      </c>
      <c r="AY62" s="439" t="inlineStr">
        <is>
          <t>GB 47834-2026 Minimum Allowable Values of Energy Efficiency and Energy Efficiency Grades for Crystalline Silicon Photovoltaic Modules and Inverters</t>
        </is>
      </c>
      <c r="AZ62" s="439" t="inlineStr">
        <is>
          <t>https://openstd.samr.gov.cn/bzgk/std/newGbInfo?hcno=225627E1DC4E7B5E174A7380130B4D30</t>
        </is>
      </c>
      <c r="BA62" s="439" t="inlineStr">
        <is>
          <t>N/A</t>
        </is>
      </c>
    </row>
    <row r="63">
      <c r="A63" s="439" t="inlineStr">
        <is>
          <t>CHNPRFMEAI30S000</t>
        </is>
      </c>
      <c r="B63" s="439" t="inlineStr">
        <is>
          <t>Instrument</t>
        </is>
      </c>
      <c r="C63" s="439" t="inlineStr">
        <is>
          <t>Performance standard</t>
        </is>
      </c>
      <c r="D63" s="439" t="inlineStr">
        <is>
          <t>Minimum Energy Performance Standards (MEPS) for electric appliances</t>
        </is>
      </c>
      <c r="E63" s="439" t="inlineStr">
        <is>
          <t>Industry; Buildings</t>
        </is>
      </c>
      <c r="F63" s="439" t="inlineStr">
        <is>
          <t>Lighting; Commercial buildings; Residential buildings; Public buildings</t>
        </is>
      </c>
      <c r="G63" s="439" t="inlineStr">
        <is>
          <t>室内照明用LED产品能效限定值及能效等级</t>
        </is>
      </c>
      <c r="H63" s="439" t="inlineStr">
        <is>
          <t>Minimum Allowable Values of Energy Efficiency and Energy Efficiency Grades for Indoor Lighting LED Products</t>
        </is>
      </c>
      <c r="I63" s="439" t="inlineStr">
        <is>
          <t>N/A</t>
        </is>
      </c>
      <c r="J63" s="439" t="inlineStr">
        <is>
          <t>GB 30255-2026 Minimum Allowable Values of Energy Efficiency and Energy Efficiency Grades for Indoor Lighting LED Products is a mandatory national standard, published on 27 February 2026 and effective 1 September 2027, replacing GB 30255-2019. It applies to indoor lighting LED products including non-directional self-ballasted LED lamps, LED downlights (including narrow-beam spotlights), integrated LED lamps, LED high-bay luminaires, retrofit double-capped LED lamps, and LED indoor lighting products with additional functions such as dimming and colour tuning. Energy efficiency grades are classified into three levels (Grade 1 highest), with Grade 3 as the minimum allowable value i.e. the mandatory market access threshold. Compared with the previous edition, the new standard expands product coverage (adding narrow-beam LED downlights, LED high-bay luminaires and retrofit double-capped LED lamps), raises energy efficiency thresholds at each grade, and introduces a standby power requirement (&lt;= 1.5 W), extending the evaluation from operational efficiency to full-time energy efficiency.</t>
        </is>
      </c>
      <c r="K63" s="439" t="inlineStr">
        <is>
          <t>Energy efficiency; Energy conservation</t>
        </is>
      </c>
      <c r="L63" s="439" t="inlineStr">
        <is>
          <t>Direct</t>
        </is>
      </c>
      <c r="M63" s="439" t="inlineStr">
        <is>
          <t>Supply-side</t>
        </is>
      </c>
      <c r="N63" s="439" t="inlineStr">
        <is>
          <t>CHN</t>
        </is>
      </c>
      <c r="O63" s="439" t="inlineStr">
        <is>
          <t>national</t>
        </is>
      </c>
      <c r="P63" s="439" t="inlineStr">
        <is>
          <t>N/A</t>
        </is>
      </c>
      <c r="Q63" s="439" t="inlineStr">
        <is>
          <t>18/12/2013</t>
        </is>
      </c>
      <c r="R63" s="439" t="inlineStr">
        <is>
          <t>01/09/2014</t>
        </is>
      </c>
      <c r="S63" s="439" t="inlineStr">
        <is>
          <t>N/A</t>
        </is>
      </c>
      <c r="T63" s="439" t="inlineStr">
        <is>
          <t>27/02/2026</t>
        </is>
      </c>
      <c r="U63" s="439" t="inlineStr">
        <is>
          <t>First issued on 18 December 2013 as GB 30255-2013 Minimum Allowable Values of Energy Efficiency and Energy Efficiency Grades for Non-Directional Self-Ballasted LED Lamps for General Lighting, effective 1 September 2014. First revised in 2019 (GB 30255-2019), renamed Indoor Lighting LED Products with expanded product coverage. Second revision on 27 February 2026 (GB 30255-2026), adding narrow-beam LED downlights, LED high-bay luminaires, retrofit double-capped LED lamps and intelligent control products, raising energy efficiency thresholds at each grade, introducing a standby power requirement of &lt;= 1.5 W, and promoting full-time energy efficiency evaluation. A 25-month transition period applies with full enforcement from the 25th month after 1 September 2027.</t>
        </is>
      </c>
      <c r="V63" s="439">
        <f>IF(R63="","In force",IF(R63="N/A","In force",IF(TODAY()&lt;DATE(VALUE(RIGHT(R63,4)),VALUE(MID(R63,4,2)),VALUE(LEFT(R63,2))),"Scheduled",IF(S63="","In force",IF(S63="N/A","In force",IF(TODAY()&lt;DATE(VALUE(RIGHT(S63,4)),VALUE(MID(S63,4,2)),VALUE(LEFT(S63,2))),"In force","Ended"))))))</f>
        <v/>
      </c>
      <c r="W63" s="439" t="inlineStr">
        <is>
          <t>State Administration for Market Regulation; Standardization Administration of China</t>
        </is>
      </c>
      <c r="X63" s="439" t="inlineStr">
        <is>
          <t>Indoor lighting LED products</t>
        </is>
      </c>
      <c r="Y63" s="439" t="inlineStr">
        <is>
          <t>new</t>
        </is>
      </c>
      <c r="Z63" s="439" t="inlineStr">
        <is>
          <t>Indoor lighting LED products, including non-directional self-ballasted LED lamps (AC- or DC-driven, replacing incandescent and self-ballasted fluorescent lamps for general lighting), LED downlights and spotlights (including narrow-beam spotlights with beam angle &lt;= 30 degrees), integrated LED lamps (including LED retrofit light sources with standard bases and integrated luminaires), LED high-bay luminaires (for industrial and commercial spaces with mounting height &gt;= 5 m), retrofit double-capped LED lamps (LED tubes replacing double-capped fluorescent lamps), and LED indoor lighting products with additional functions such as dimming, colour tuning and sensor integration. Colour rendering requirements: LED downlights and integrated LED lamps Ra &gt;= 80; LED high-bay luminaires and retrofit double-capped LED lamps Ra &gt;= 70; R9 measured value &gt; 0.</t>
        </is>
      </c>
      <c r="AA63" s="439" t="inlineStr">
        <is>
          <t>N/A</t>
        </is>
      </c>
      <c r="AB63" s="439" t="inlineStr">
        <is>
          <t>N/A</t>
        </is>
      </c>
      <c r="AC63" s="439" t="inlineStr">
        <is>
          <t>Firms</t>
        </is>
      </c>
      <c r="AD63" s="439" t="inlineStr">
        <is>
          <t>Manufacturers and importers producing, importing or selling indoor lighting LED products within China.</t>
        </is>
      </c>
      <c r="AE63" s="439" t="inlineStr">
        <is>
          <t>Production; Sale; Import</t>
        </is>
      </c>
      <c r="AF63" s="439" t="inlineStr">
        <is>
          <t>Production, import and sale of indoor lighting LED products. Products must meet the standard's minimum allowable energy efficiency values before they can enter the market.</t>
        </is>
      </c>
      <c r="AG63" s="439" t="inlineStr">
        <is>
          <t>Grade 3</t>
        </is>
      </c>
      <c r="AH63" s="439" t="inlineStr">
        <is>
          <t>Energy efficiency grade</t>
        </is>
      </c>
      <c r="AI63" s="439" t="inlineStr">
        <is>
          <t>Energy efficiency grades are classified into three levels (Grade 1 highest), with Grade 3 as the minimum allowable value i.e. the mandatory market access threshold. The evaluation indicator is initial luminous efficacy (lm/W), with limits set by product type (non-directional self-ballasted LED lamps, LED downlights, integrated LED lamps, LED high-bay luminaires, retrofit double-capped LED lamps) and by colour temperature / colour rendering index. The new standard moderately raises the Grade 3 access threshold, further improves Grade 2 energy-saving product requirements, and provides energy efficiency correction coefficients for high-CRI, anti-glare and intelligent control products. Products with standby mode must have standby power not exceeding 1.5 W.</t>
        </is>
      </c>
      <c r="AJ63" s="439" t="inlineStr">
        <is>
          <t>1) Indoor lighting LED products must meet the standard's minimum allowable energy efficiency values (Grade 3) before they may be produced, imported or sold; 2) Products must display an energy efficiency grade label; 3) Energy efficiency grades are classified into Grade 1 (highest), Grade 2 and Grade 3, with Grade 3 as the mandatory market access threshold; 4) Products with standby mode must have standby power not exceeding 1.5 W; 5) LED downlights and integrated LED lamps must have Ra &gt;= 80, LED high-bay luminaires and retrofit double-capped LED lamps must have Ra &gt;= 70, with R9 measured value &gt; 0.</t>
        </is>
      </c>
      <c r="AK63" s="439" t="inlineStr">
        <is>
          <t>N/A</t>
        </is>
      </c>
      <c r="AL63" s="439" t="inlineStr">
        <is>
          <t>N/A</t>
        </is>
      </c>
      <c r="AM63" s="439" t="inlineStr">
        <is>
          <t>Government inspections</t>
        </is>
      </c>
      <c r="AN63" s="439" t="inlineStr">
        <is>
          <t>Market regulation authorities conduct energy efficiency label supervision inspections and product quality spot checks for indoor lighting LED products. Inspections cover accuracy of energy efficiency grade labelling, whether actual product energy efficiency matches labelled grades, whether standby power complies with limit values, and whether colour rendering indices meet standard requirements.</t>
        </is>
      </c>
      <c r="AO63" s="439" t="inlineStr">
        <is>
          <t>Compliance orders; Fines</t>
        </is>
      </c>
      <c r="AP63" s="439" t="inlineStr">
        <is>
          <t>For production, import or sale of indoor lighting LED products that do not meet mandatory energy efficiency standards, market regulation authorities order cessation of production, import or sale, confiscate illegal gains and impose fines. In serious cases, business licences may be revoked.</t>
        </is>
      </c>
      <c r="AQ63" s="439" t="inlineStr">
        <is>
          <t>Other incentives or support</t>
        </is>
      </c>
      <c r="AR63" s="439" t="inlineStr">
        <is>
          <t>The state encourages the production and use of Grade 1 and Grade 2 high-efficiency indoor lighting LED products, and promotes the high-efficiency LED lighting product market through energy-saving product certification and government green procurement. Firms are encouraged to benchmark against Grade 1 energy efficiency and undertake technology upgrades.</t>
        </is>
      </c>
      <c r="AS63" s="439" t="inlineStr">
        <is>
          <t>N/A</t>
        </is>
      </c>
      <c r="AT63" s="439" t="inlineStr">
        <is>
          <t>N/A</t>
        </is>
      </c>
      <c r="AU63" s="439" t="inlineStr">
        <is>
          <t>C27</t>
        </is>
      </c>
      <c r="AV63" s="439" t="inlineStr">
        <is>
          <t>CO2</t>
        </is>
      </c>
      <c r="AW63" s="439" t="inlineStr">
        <is>
          <t>Positive</t>
        </is>
      </c>
      <c r="AX63" s="439" t="inlineStr">
        <is>
          <t>Energy conservation; Industrial development</t>
        </is>
      </c>
      <c r="AY63" s="439" t="inlineStr">
        <is>
          <t>GB 30255-2026 Minimum Allowable Values of Energy Efficiency and Energy Efficiency Grades for Indoor Lighting LED Products</t>
        </is>
      </c>
      <c r="AZ63" s="439" t="inlineStr">
        <is>
          <t>https://openstd.samr.gov.cn/bzgk/std/newGbInfo?hcno=C037214954746E0BFCE4CBE3CD779A7C</t>
        </is>
      </c>
      <c r="BA63" s="439" t="inlineStr">
        <is>
          <t>N/A</t>
        </is>
      </c>
    </row>
    <row r="64">
      <c r="A64" s="439" t="inlineStr">
        <is>
          <t>CHNPRFMREI01S000</t>
        </is>
      </c>
      <c r="B64" s="439" t="inlineStr">
        <is>
          <t>Instrument</t>
        </is>
      </c>
      <c r="C64" s="439" t="inlineStr">
        <is>
          <t>Performance standard</t>
        </is>
      </c>
      <c r="D64" s="439" t="inlineStr">
        <is>
          <t>Minimum Energy Performance Standards (MEPS) for refrigeration equipment</t>
        </is>
      </c>
      <c r="E64" s="439" t="inlineStr">
        <is>
          <t>Industry; Buildings</t>
        </is>
      </c>
      <c r="F64" s="439" t="inlineStr">
        <is>
          <t>Food cold chain; Cold storage warehouses; Commercial refrigeration</t>
        </is>
      </c>
      <c r="G64" s="439" t="inlineStr">
        <is>
          <t>冷库（箱）和压缩冷凝机组能效限定值及能效等级</t>
        </is>
      </c>
      <c r="H64" s="439" t="inlineStr">
        <is>
          <t>Minimum Allowable Values of Energy Efficiency and Energy Efficiency Grades for Cold Storage Cabinets and Compressor-Condensing Units</t>
        </is>
      </c>
      <c r="I64" s="439" t="inlineStr">
        <is>
          <t>N/A</t>
        </is>
      </c>
      <c r="J64" s="439" t="inlineStr">
        <is>
          <t>GB 44015-2024 Minimum Allowable Values of Energy Efficiency and Energy Efficiency Grades for Cold Storage Cabinets and Compressor-Condensing Units is a mandatory national standard, published on 29 April 2024 and effective 1 February 2025. It applies to prefabricated cold storage cabinets (boxes), site-constructed cold stores and motor-driven air-cooled or water-cooled positive-displacement refrigeration compressor-condensing units. Newly constructed warehouse-type cold stores and prefabricated cold stores may also refer to this standard. It does not apply to refrigeration systems not driven by motor-driven compressors, refrigerated containers, field-assembled compressor-condensing units or evaporative condensing units. Energy efficiency grades are classified into three levels (Grade 1 highest), with Grade 3 as the minimum allowable value i.e. the mandatory market access threshold.</t>
        </is>
      </c>
      <c r="K64" s="439" t="inlineStr">
        <is>
          <t>Energy efficiency; Energy conservation</t>
        </is>
      </c>
      <c r="L64" s="439" t="inlineStr">
        <is>
          <t>Direct</t>
        </is>
      </c>
      <c r="M64" s="439" t="inlineStr">
        <is>
          <t>Supply-side</t>
        </is>
      </c>
      <c r="N64" s="439" t="inlineStr">
        <is>
          <t>CHN</t>
        </is>
      </c>
      <c r="O64" s="439" t="inlineStr">
        <is>
          <t>national</t>
        </is>
      </c>
      <c r="P64" s="439" t="inlineStr">
        <is>
          <t>N/A</t>
        </is>
      </c>
      <c r="Q64" s="439" t="inlineStr">
        <is>
          <t>29/04/2024</t>
        </is>
      </c>
      <c r="R64" s="439" t="inlineStr">
        <is>
          <t>01/02/2025</t>
        </is>
      </c>
      <c r="S64" s="439" t="inlineStr">
        <is>
          <t>N/A</t>
        </is>
      </c>
      <c r="T64" s="439" t="inlineStr">
        <is>
          <t>N/A</t>
        </is>
      </c>
      <c r="U64" s="439" t="inlineStr">
        <is>
          <t>N/A</t>
        </is>
      </c>
      <c r="V64" s="439">
        <f>IF(R64="","In force",IF(R64="N/A","In force",IF(TODAY()&lt;DATE(VALUE(RIGHT(R64,4)),VALUE(MID(R64,4,2)),VALUE(LEFT(R64,2))),"Scheduled",IF(S64="","In force",IF(S64="N/A","In force",IF(TODAY()&lt;DATE(VALUE(RIGHT(S64,4)),VALUE(MID(S64,4,2)),VALUE(LEFT(S64,2))),"In force","Ended"))))))</f>
        <v/>
      </c>
      <c r="W64" s="439" t="inlineStr">
        <is>
          <t>State Administration for Market Regulation; Standardization Administration of China</t>
        </is>
      </c>
      <c r="X64" s="439" t="inlineStr">
        <is>
          <t>Cold storage cabinets and compressor-condensing units</t>
        </is>
      </c>
      <c r="Y64" s="439" t="inlineStr">
        <is>
          <t>new</t>
        </is>
      </c>
      <c r="Z64" s="439" t="inlineStr">
        <is>
          <t>Prefabricated cold storage cabinets (boxes), site-constructed cold stores and motor-driven air-cooled or water-cooled positive-displacement refrigeration compressor-condensing units. Newly constructed warehouse-type cold stores and prefabricated cold stores (those with freezing capability may refer to this standard). Excludes refrigeration systems not driven by motor-driven compressors, refrigerated containers, field-assembled compressor-condensing units or evaporative condensing units.</t>
        </is>
      </c>
      <c r="AA64" s="439" t="inlineStr">
        <is>
          <t>N/A</t>
        </is>
      </c>
      <c r="AB64" s="439" t="inlineStr">
        <is>
          <t>N/A</t>
        </is>
      </c>
      <c r="AC64" s="439" t="inlineStr">
        <is>
          <t>Firms</t>
        </is>
      </c>
      <c r="AD64" s="439" t="inlineStr">
        <is>
          <t>Manufacturers and importers producing, importing or selling cold storage cabinets and compressor-condensing units within China.</t>
        </is>
      </c>
      <c r="AE64" s="439" t="inlineStr">
        <is>
          <t>Production; Sale; Import</t>
        </is>
      </c>
      <c r="AF64" s="439" t="inlineStr">
        <is>
          <t>Production, import and sale of cold storage cabinets and compressor-condensing units. Products must meet the standard's minimum allowable energy efficiency values (Grade 3) before they can enter the market.</t>
        </is>
      </c>
      <c r="AG64" s="439" t="inlineStr">
        <is>
          <t>Grade 3</t>
        </is>
      </c>
      <c r="AH64" s="439" t="inlineStr">
        <is>
          <t>Energy efficiency grade</t>
        </is>
      </c>
      <c r="AI64" s="439" t="inlineStr">
        <is>
          <t>Cold storage energy efficiency grades are evaluated using the energy efficiency index η (ratio of 24 h actual electricity consumption to the theoretical baseline maximum electricity consumption × 100%), with Grade 1 η ≤ 30% and Grade 3 (minimum allowable value) η ≤ 100%. Compressor-condensing units are evaluated using the Coefficient of Performance (COP), with limits graded by cooling method (air-cooled/water-cooled), temperature type (high/medium/low temperature) and input power.</t>
        </is>
      </c>
      <c r="AJ64" s="439" t="inlineStr">
        <is>
          <t>1) Cold storage cabinets and compressor-condensing units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64" s="439" t="inlineStr">
        <is>
          <t>N/A</t>
        </is>
      </c>
      <c r="AL64" s="439" t="inlineStr">
        <is>
          <t>N/A</t>
        </is>
      </c>
      <c r="AM64" s="439" t="inlineStr">
        <is>
          <t>Inspections or audits conducted by government authorities or third parties</t>
        </is>
      </c>
      <c r="AN64" s="439" t="inlineStr">
        <is>
          <t>Market regulatory authorities conduct energy efficiency label supervision inspections and product quality supervision spot checks on cold storage cabinet and compressor-condensing unit products.</t>
        </is>
      </c>
      <c r="AO64" s="439" t="inlineStr">
        <is>
          <t>Compliance requirements; Testing</t>
        </is>
      </c>
      <c r="AP64" s="439" t="inlineStr">
        <is>
          <t>For production, import or sale of cold storage cabinet and compressor-condensing unit products not conforming to the mandatory energy efficiency standard, market regulatory authorities shall order cessation of production, import and sale, confiscate illegal gains and impose fines; where the circumstances are serious, the business licence shall be revoked.</t>
        </is>
      </c>
      <c r="AQ64" s="439" t="inlineStr">
        <is>
          <t>The state encourages production and use of Grade 1 and Grade 2 high-efficiency cold storage cabinets and compressor-condensing units; promotes the uptake of high-efficiency refrigeration equipment through energy-saving product certification and green cold chain logistics development.</t>
        </is>
      </c>
      <c r="AR64" s="439" t="inlineStr">
        <is>
          <t>The state encourages production and use of Grade 1 and Grade 2 high-efficiency cold storage cabinets and compressor-condensing units; promotes the uptake of high-efficiency refrigeration equipment through energy-saving product certification and green cold chain logistics development.</t>
        </is>
      </c>
      <c r="AS64" s="439" t="inlineStr">
        <is>
          <t>N/A</t>
        </is>
      </c>
      <c r="AT64" s="439" t="inlineStr">
        <is>
          <t>N/A</t>
        </is>
      </c>
      <c r="AU64" s="439" t="inlineStr">
        <is>
          <t>C27; C28</t>
        </is>
      </c>
      <c r="AV64" s="439" t="inlineStr">
        <is>
          <t>CO2</t>
        </is>
      </c>
      <c r="AW64" s="439" t="inlineStr">
        <is>
          <t>Positive</t>
        </is>
      </c>
      <c r="AX64" s="439" t="inlineStr">
        <is>
          <t>Energy conservation; Industrial development</t>
        </is>
      </c>
      <c r="AY64" s="439" t="inlineStr">
        <is>
          <t>GB 44015-2024 Minimum Allowable Values of Energy Efficiency and Energy Efficiency Grades for Cold Storage Cabinets and Compressor-Condensing Units</t>
        </is>
      </c>
      <c r="AZ64" s="439" t="inlineStr">
        <is>
          <t>https://openstd.samr.gov.cn/bzgk/std/newGbInfo?hcno=B3B732610072125E247A58FF6C2750FB</t>
        </is>
      </c>
      <c r="BA64" s="439" t="inlineStr">
        <is>
          <t>N/A</t>
        </is>
      </c>
    </row>
    <row r="65">
      <c r="A65" s="439" t="inlineStr">
        <is>
          <t>CHNPRFMREI02S000</t>
        </is>
      </c>
      <c r="B65" s="439" t="inlineStr">
        <is>
          <t>Instrument</t>
        </is>
      </c>
      <c r="C65" s="439" t="inlineStr">
        <is>
          <t>Performance standard</t>
        </is>
      </c>
      <c r="D65" s="439" t="inlineStr">
        <is>
          <t>Minimum Energy Performance Standards (MEPS) for refrigeration equipment</t>
        </is>
      </c>
      <c r="E65" s="439" t="inlineStr">
        <is>
          <t>Buildings; Industry</t>
        </is>
      </c>
      <c r="F65" s="439" t="inlineStr">
        <is>
          <t>Commercial refrigeration; Food retail</t>
        </is>
      </c>
      <c r="G65" s="439" t="inlineStr">
        <is>
          <t>商用制冷器具能效限定值及能效等级</t>
        </is>
      </c>
      <c r="H65" s="439" t="inlineStr">
        <is>
          <t>Minimum Allowable Values of Energy Efficiency and Energy Efficiency Grades for Commercial Refrigerating Appliances</t>
        </is>
      </c>
      <c r="I65" s="439" t="inlineStr">
        <is>
          <t>N/A</t>
        </is>
      </c>
      <c r="J65" s="439" t="inlineStr">
        <is>
          <t>GB 26920-2024 Minimum Allowable Values of Energy Efficiency and Energy Efficiency Grades for Commercial Refrigerating Appliances is a mandatory national standard, published on 29 September 2024 and effective 1 April 2026, consolidating and replacing GB 26920.1-2011, GB 26920.2-2015 and GB 26920.3-2019. It applies to commercial refrigerated cabinets (remote/self-contained refrigerated display cabinets, ice cream freezers, beverage refrigerated display cabinets, solid-door commercial refrigerated cabinets such as kitchen refrigerators and refrigerated worktables), self-contained mechanical refrigerating automatic vending machines, commercial ice makers (daily ice output 10 kg–2,000 kg), soft ice cream machines, mechanical refrigerating containers, road/rail refrigerated vehicles and mobile cold stores. It does not apply to non-vapour compression refrigeration equipment, ambient-temperature vending machines, aviation refrigerating containers, etc. Energy efficiency grades are classified into three levels (Grade 1 highest), with Grade 3 as the minimum allowable value i.e. the mandatory market access threshold. The energy efficiency thresholds have been substantially tightened, with an estimated elimination rate exceeding 35% for solid-door refrigerated cabinets and 25% for freezers.</t>
        </is>
      </c>
      <c r="K65" s="439" t="inlineStr">
        <is>
          <t>Energy efficiency; Energy conservation</t>
        </is>
      </c>
      <c r="L65" s="439" t="inlineStr">
        <is>
          <t>Direct</t>
        </is>
      </c>
      <c r="M65" s="439" t="inlineStr">
        <is>
          <t>Supply-side</t>
        </is>
      </c>
      <c r="N65" s="439" t="inlineStr">
        <is>
          <t>CHN</t>
        </is>
      </c>
      <c r="O65" s="439" t="inlineStr">
        <is>
          <t>national</t>
        </is>
      </c>
      <c r="P65" s="439" t="inlineStr">
        <is>
          <t>N/A</t>
        </is>
      </c>
      <c r="Q65" s="439" t="inlineStr">
        <is>
          <t>01/06/2011</t>
        </is>
      </c>
      <c r="R65" s="439" t="inlineStr">
        <is>
          <t>01/01/2012</t>
        </is>
      </c>
      <c r="S65" s="439" t="inlineStr">
        <is>
          <t>N/A</t>
        </is>
      </c>
      <c r="T65" s="439" t="inlineStr">
        <is>
          <t>29/09/2024</t>
        </is>
      </c>
      <c r="U65" s="439" t="inlineStr">
        <is>
          <t>On 29 September 2024, GB 26920-2024 was published, consolidating and replacing GB 26920.1-2011, GB 26920.2-2015 and GB 26920.3-2019, substantially tightening energy efficiency thresholds (maximum allowable energy consumption for vertical refrigerated cabinets reduced by 24%–35%), and expanding coverage to 5 new product categories: commercial ice makers, soft ice cream machines, mechanical refrigerating containers, road/rail refrigerated vehicles and mobile cold stores.</t>
        </is>
      </c>
      <c r="V65" s="439">
        <f>IF(R65="","In force",IF(R65="N/A","In force",IF(TODAY()&lt;DATE(VALUE(RIGHT(R65,4)),VALUE(MID(R65,4,2)),VALUE(LEFT(R65,2))),"Scheduled",IF(S65="","In force",IF(S65="N/A","In force",IF(TODAY()&lt;DATE(VALUE(RIGHT(S65,4)),VALUE(MID(S65,4,2)),VALUE(LEFT(S65,2))),"In force","Ended"))))))</f>
        <v/>
      </c>
      <c r="W65" s="439" t="inlineStr">
        <is>
          <t>State Administration for Market Regulation; Standardization Administration of China</t>
        </is>
      </c>
      <c r="X65" s="439" t="inlineStr">
        <is>
          <t>Commercial refrigerating appliances</t>
        </is>
      </c>
      <c r="Y65" s="439" t="inlineStr">
        <is>
          <t>new</t>
        </is>
      </c>
      <c r="Z65" s="439" t="inlineStr">
        <is>
          <t>Commercial refrigerated cabinets (remote/self-contained refrigerated display cabinets, ice cream freezers, beverage refrigerated display cabinets, solid-door commercial refrigerated cabinets such as kitchen refrigerators and refrigerated worktables), self-contained mechanical refrigerating automatic vending machines, commercial ice makers (daily ice output 10 kg–2,000 kg), soft ice cream machines, mechanical refrigerating containers, road/rail refrigerated vehicles and mobile cold stores. Excludes non-vapour compression refrigeration equipment, ambient-temperature vending machines, aviation refrigerating containers, phase change energy storage equipment, etc.</t>
        </is>
      </c>
      <c r="AA65" s="439" t="inlineStr">
        <is>
          <t>N/A</t>
        </is>
      </c>
      <c r="AB65" s="439" t="inlineStr">
        <is>
          <t>N/A</t>
        </is>
      </c>
      <c r="AC65" s="439" t="inlineStr">
        <is>
          <t>Firms</t>
        </is>
      </c>
      <c r="AD65" s="439" t="inlineStr">
        <is>
          <t>Manufacturers and importers producing, importing or selling commercial refrigerating appliances within China.</t>
        </is>
      </c>
      <c r="AE65" s="439" t="inlineStr">
        <is>
          <t>Production; Sale; Import</t>
        </is>
      </c>
      <c r="AF65" s="439" t="inlineStr">
        <is>
          <t>Production, import and sale of commercial refrigerating appliances. Products must meet the standard's minimum allowable energy efficiency values (Grade 3) before they can enter the market.</t>
        </is>
      </c>
      <c r="AG65" s="439" t="inlineStr">
        <is>
          <t>Grade 3</t>
        </is>
      </c>
      <c r="AH65" s="439" t="inlineStr">
        <is>
          <t>Energy efficiency grade</t>
        </is>
      </c>
      <c r="AI65" s="439" t="inlineStr">
        <is>
          <t>Energy efficiency grades are classified into three levels (Grade 1 highest), with Grade 3 as the minimum allowable value i.e. the mandatory market access threshold. Annual or daily electricity consumption is used as the evaluation metric, with limits graded by product type, volume and temperature class. Estimated elimination rate: solid-door refrigerated cabinets &gt; 35%, freezers &gt; 25%.</t>
        </is>
      </c>
      <c r="AJ65" s="439" t="inlineStr">
        <is>
          <t>1) Commercial refrigerating appliances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65" s="439" t="inlineStr">
        <is>
          <t>N/A</t>
        </is>
      </c>
      <c r="AL65" s="439" t="inlineStr">
        <is>
          <t>N/A</t>
        </is>
      </c>
      <c r="AM65" s="439" t="inlineStr">
        <is>
          <t>Inspections or audits conducted by government authorities or third parties</t>
        </is>
      </c>
      <c r="AN65" s="439" t="inlineStr">
        <is>
          <t>Market regulatory authorities conduct energy efficiency label supervision inspections and product quality supervision spot checks on commercial refrigerating appliance products.</t>
        </is>
      </c>
      <c r="AO65" s="439" t="inlineStr">
        <is>
          <t>Compliance requirements; Testing</t>
        </is>
      </c>
      <c r="AP65" s="439" t="inlineStr">
        <is>
          <t>For production, import or sale of commercial refrigerating appliance products not conforming to the mandatory energy efficiency standard, market regulatory authorities shall order cessation of production, import and sale, confiscate illegal gains and impose fines; where the circumstances are serious, the business licence shall be revoked.</t>
        </is>
      </c>
      <c r="AQ65" s="439" t="inlineStr">
        <is>
          <t>The state encourages production and use of Grade 1 and Grade 2 high-efficiency commercial refrigerating appliances; promotes the market uptake of high-efficiency commercial refrigeration equipment through energy-saving product certification, green shopping malls and green dining promotion.</t>
        </is>
      </c>
      <c r="AR65" s="439" t="inlineStr">
        <is>
          <t>The state encourages production and use of Grade 1 and Grade 2 high-efficiency commercial refrigerating appliances; promotes the market uptake of high-efficiency commercial refrigeration equipment through energy-saving product certification, green shopping malls and green dining promotion.</t>
        </is>
      </c>
      <c r="AS65" s="439" t="inlineStr">
        <is>
          <t>N/A</t>
        </is>
      </c>
      <c r="AT65" s="439" t="inlineStr">
        <is>
          <t>N/A</t>
        </is>
      </c>
      <c r="AU65" s="439" t="inlineStr">
        <is>
          <t>C27; C28</t>
        </is>
      </c>
      <c r="AV65" s="439" t="inlineStr">
        <is>
          <t>CO2</t>
        </is>
      </c>
      <c r="AW65" s="439" t="inlineStr">
        <is>
          <t>Positive</t>
        </is>
      </c>
      <c r="AX65" s="439" t="inlineStr">
        <is>
          <t>Energy conservation; Pollution control; Industrial development</t>
        </is>
      </c>
      <c r="AY65" s="439" t="inlineStr">
        <is>
          <t>GB 26920-2024 Minimum Allowable Values of Energy Efficiency and Energy Efficiency Grades for Commercial Refrigerating Appliances</t>
        </is>
      </c>
      <c r="AZ65" s="439" t="inlineStr">
        <is>
          <t>https://openstd.samr.gov.cn/bzgk/std/newGbInfo?hcno=D31D3F0141DC29FC6A4FFA51B09CAF0C</t>
        </is>
      </c>
      <c r="BA65" s="439" t="inlineStr">
        <is>
          <t>GB 26920.3-2019 (superseded): https://openstd.samr.gov.cn/bzgk/std/newGbInfo?hcno=F47A3F40107AD767BF38BB5A0033437F</t>
        </is>
      </c>
    </row>
    <row r="66">
      <c r="A66" s="439" t="inlineStr">
        <is>
          <t>CHNPRFEILI01S000</t>
        </is>
      </c>
      <c r="B66" s="439" t="inlineStr">
        <is>
          <t>Instrument</t>
        </is>
      </c>
      <c r="C66" s="439" t="inlineStr">
        <is>
          <t>Performance standard</t>
        </is>
      </c>
      <c r="D66" s="439" t="inlineStr">
        <is>
          <t>Energy intensity limit for industrial production</t>
        </is>
      </c>
      <c r="E66" s="439" t="inlineStr">
        <is>
          <t>Industry</t>
        </is>
      </c>
      <c r="F66" s="439" t="inlineStr">
        <is>
          <t>Petroleum refining; Coal-to-coke; Coal-to-methanol; Coal-to-olefins; Coal-to-ethylene glycol; Caustic soda; Soda ash; Calcium carbide; Ethylene; Para-xylene; Yellow phosphorus; Synthetic ammonia; Monoammonium phosphate; Diammonium phosphate; Cement clinker; Flat glass; Architectural ceramics; Sanitary ceramics; Ironmaking; Steelmaking; Ferroalloy smelting; Copper smelting; Lead smelting; Zinc smelting; Electrolytic aluminium; Ethylene glycol; Urea; Titanium dioxide; Polyvinyl chloride; Purified terephthalic acid; Radial tyres; Industrial silicon; Tissue paper base / napkin base; Cotton / chemical fibre and blended woven fabrics; Knitted fabrics / yarn; Viscose staple fibre</t>
        </is>
      </c>
      <c r="G66" s="439" t="inlineStr">
        <is>
          <t>工业重点领域能效标杆水平和基准水平</t>
        </is>
      </c>
      <c r="H66" s="439" t="inlineStr">
        <is>
          <t>Energy Efficiency Benchmark and Baseline Levels for Key Industrial Sectors</t>
        </is>
      </c>
      <c r="I66" s="439" t="inlineStr">
        <is>
          <t>N/A</t>
        </is>
      </c>
      <c r="J66" s="439" t="inlineStr">
        <is>
          <t>The Energy Efficiency Benchmark and Baseline Levels for Key Industrial Sectors is a performance standard instrument jointly issued by the National Development and Reform Commission together with the Ministry of Industry and Information Technology, the Ministry of Ecology and Environment, the State Administration for Market Regulation and the National Energy Administration. It sets energy efficiency benchmark levels and baseline levels for each key industrial sector and applies differentiated retrofit and upgrade requirements with prescribed deadlines. The benchmark level is set on the principle of adopting the higher rather than the lower, with reference to advanced domestic and international energy efficiency levels, and serves as the aspirational target for enterprise technology upgrading. The baseline level is set on the basis of the access values or limit values in prevailing mandatory national energy efficiency standards and serves as the minimum energy efficiency requirement that enterprises must meet. For existing projects with energy efficiency between the benchmark and baseline levels, enterprises are encouraged to upgrade and improve wherever possible. For existing projects with energy efficiency below the baseline level, they must be upgraded to the baseline level or above within the prescribed deadline, and those that fail to complete the upgrade shall be phased out. For planned and under-construction projects, design and construction must target the benchmark level and aim to fully achieve it. The instrument can be traced back to the Energy Efficiency Benchmark and Baseline Levels for Key Areas in Energy-Intensive Industries (2021 Edition) (Fa Gai Chan Ye [2021] No. 1609) of 15 November 2021, jointly issued by the five departments, covering 25 key sectors including petroleum refining, coal-to-coke, coal-to-methanol, coal-to-olefins, coal-to-ethylene glycol, caustic soda, soda ash, calcium carbide, ethylene, para-xylene, yellow phosphorus, synthetic ammonia, monoammonium phosphate, diammonium phosphate, cement clinker, flat glass, architectural ceramics, sanitary ceramics, ironmaking, steelmaking, ferroalloy smelting, copper smelting, lead smelting, zinc smelting and electrolytic aluminium, effective 1 January 2022. It was revised in 2023 into the Energy Efficiency Benchmark and Baseline Levels for Key Industrial Sectors (2023 Edition) (Fa Gai Chan Ye [2023] No. 723, issued 6 June 2023, published 4 July 2023), jointly issued by the same five departments, expanding to 36 key sectors by adding 11 new sectors (ethylene glycol, urea, titanium dioxide, polyvinyl chloride, purified terephthalic acid, radial tyres, industrial silicon, tissue paper base / napkin base, cotton / chemical fibre and blended woven fabrics, knitted fabrics / yarn, viscose staple fibre), with deadlines of end of 2025 for the original sectors and end of 2026 for the newly added sectors. Supporting policies include medium- and long-term loans, green credit, green bonds, climate investment and financing, tiered electricity pricing, industrial energy conservation supervision, environmental protection supervision and law enforcement, and tax incentives, driving energy conservation and carbon reduction in industry through tiered management and deadline-driven upgrading.</t>
        </is>
      </c>
      <c r="K66" s="439" t="inlineStr">
        <is>
          <t>Energy conservation; Climate change mitigation; Energy efficiency; Industrial development</t>
        </is>
      </c>
      <c r="L66" s="439" t="inlineStr">
        <is>
          <t>Direct</t>
        </is>
      </c>
      <c r="M66" s="439" t="inlineStr">
        <is>
          <t>Supply-side</t>
        </is>
      </c>
      <c r="N66" s="439" t="inlineStr">
        <is>
          <t>CHN</t>
        </is>
      </c>
      <c r="O66" s="439" t="inlineStr">
        <is>
          <t>national</t>
        </is>
      </c>
      <c r="P66" s="439" t="inlineStr">
        <is>
          <t>N/A</t>
        </is>
      </c>
      <c r="Q66" s="439" t="inlineStr">
        <is>
          <t>15/11/2021</t>
        </is>
      </c>
      <c r="R66" s="439" t="inlineStr">
        <is>
          <t>01/01/2022</t>
        </is>
      </c>
      <c r="S66" s="439" t="inlineStr">
        <is>
          <t>N/A</t>
        </is>
      </c>
      <c r="T66" s="439" t="inlineStr">
        <is>
          <t>04/07/2023</t>
        </is>
      </c>
      <c r="U66" s="439" t="inlineStr">
        <is>
          <t>First established on 15 November 2021 as the Energy Efficiency Benchmark and Baseline Levels for Key Areas in Energy-Intensive Industries (2021 Edition) (Fa Gai Chan Ye [2021] No. 1609, jointly issued by five departments, effective 1 January 2022), framed by the Several Opinions on Strictly Enforcing Energy Efficiency Constraints to Promote Energy Conservation and Carbon Reduction in Key Areas (Fa Gai Chan Ye [2021] No. 1464, issued 18 October 2021), covering 25 key sectors. Revised in 2023 into the Energy Efficiency Benchmark and Baseline Levels for Key Industrial Sectors (2023 Edition) (Fa Gai Chan Ye [2023] No. 723, issued 6 June 2023, published 4 July 2023), jointly issued by the same five departments, expanded to 36 key sectors with 11 newly added, setting two tiered deadlines for upgrade (end of 2025 and end of 2026), and simultaneously repealing the 2021 edition.</t>
        </is>
      </c>
      <c r="V66" s="439">
        <f>IF(R66="","In force",IF(R66="N/A","In force",IF(TODAY()&lt;DATE(VALUE(RIGHT(R66,4)),VALUE(MID(R66,4,2)),VALUE(LEFT(R66,2))),"Scheduled",IF(S66="","In force",IF(S66="N/A","In force",IF(TODAY()&lt;DATE(VALUE(RIGHT(S66,4)),VALUE(MID(S66,4,2)),VALUE(LEFT(S66,2))),"In force","Ended"))))))</f>
        <v/>
      </c>
      <c r="W66" s="439" t="inlineStr">
        <is>
          <t>National Development and Reform Commission; Ministry of Industry and Information Technology; Ministry of Ecology and Environment; State Administration for Market Regulation; National Energy Administration</t>
        </is>
      </c>
      <c r="X66" s="439" t="inlineStr">
        <is>
          <t>Industrial production lines / production facilities</t>
        </is>
      </c>
      <c r="Y66" s="439" t="inlineStr">
        <is>
          <t>New; existing</t>
        </is>
      </c>
      <c r="Z66" s="439" t="inlineStr">
        <is>
          <t>This instrument applies to production lines and production facilities in 36 key industrial sectors, covering: petroleum refining, coal-to-coke, coal-to-methanol, coal-to-olefins, coal-to-ethylene glycol, caustic soda, soda ash, calcium carbide, ethylene, para-xylene, yellow phosphorus, synthetic ammonia, monoammonium phosphate, diammonium phosphate, cement clinker, flat glass, architectural ceramics, sanitary ceramics, ironmaking, steelmaking, ferroalloy smelting, copper smelting, lead smelting, zinc smelting, electrolytic aluminium (original 25 sectors, deadline for upgrade or phase-out: end of 2025); and ethylene glycol, urea, titanium dioxide, polyvinyl chloride, purified terephthalic acid, radial tyres, industrial silicon, tissue paper base / napkin base, cotton / chemical fibre and blended woven fabrics, knitted fabrics / yarn, viscose staple fibre (11 newly added sectors, deadline for upgrade or phase-out: end of 2026). For existing facilities, the baseline level serves as the minimum access threshold; for planned and under-construction projects, the benchmark level serves as the design and construction standard.</t>
        </is>
      </c>
      <c r="AA66" s="439" t="inlineStr">
        <is>
          <t>N/A</t>
        </is>
      </c>
      <c r="AB66" s="439" t="inlineStr">
        <is>
          <t>N/A</t>
        </is>
      </c>
      <c r="AC66" s="439" t="inlineStr">
        <is>
          <t>Firms</t>
        </is>
      </c>
      <c r="AD66" s="439" t="inlineStr">
        <is>
          <t>Operators of all types of production enterprises in the above 36 key industrial sectors, including enterprises of all ownership forms. Existing enterprises operating below the energy efficiency baseline level must upgrade to the baseline level or above within the prescribed deadline (end of 2025 for the original 25 sectors, end of 2026 for the 11 newly added sectors) or be phased out; planned and under-construction enterprises must benchmark against the benchmark level for design and construction.</t>
        </is>
      </c>
      <c r="AE66" s="439" t="inlineStr">
        <is>
          <t>Production</t>
        </is>
      </c>
      <c r="AF66" s="439" t="inlineStr">
        <is>
          <t>The regulated activity governed by this instrument is the industrial production activity in the above 36 key industrial sectors. For existing production facilities, the energy efficiency baseline level serves as the minimum access requirement, and those below the baseline must be upgraded or phased out within the prescribed deadline; for planned and under-construction production facilities, design and construction must target the energy efficiency benchmark level; for existing production activities between the benchmark and baseline, enterprises are encouraged to upgrade and improve wherever possible.</t>
        </is>
      </c>
      <c r="AG66" s="439" t="inlineStr">
        <is>
          <t>N/A</t>
        </is>
      </c>
      <c r="AH66" s="439" t="inlineStr">
        <is>
          <t>N/A</t>
        </is>
      </c>
      <c r="AI66" s="439" t="inlineStr">
        <is>
          <t>This instrument sets specific benchmark and baseline values for each key sector, measured by different energy consumption indicators (e.g., kg standard coal per tonne of product, kg standard oil per tonne per energy factor, kWh per tonne, etc.). The detailed values are provided in the appendix table of the notice (Annex to Fa Gai Chan Ye [2023] No. 723).</t>
        </is>
      </c>
      <c r="AJ66" s="439" t="inlineStr">
        <is>
          <t>1) For planned and under-construction projects, design and construction must target the energy efficiency benchmark level and aim to fully achieve the benchmark; 2) For existing projects with energy efficiency between the benchmark and baseline levels, enterprises are encouraged to upgrade and improve wherever possible; 3) For existing projects with energy efficiency below the baseline level, they must be upgraded to the baseline level or above within the prescribed deadline, or be phased out if they fail to complete the upgrade (deadline: end of 2025 for the original 25 sectors, end of 2026 for the 11 newly added sectors); 4) Differentiated measures shall be applied based on the energy efficiency level, avoiding a one-size-fits-all approach and campaign-style carbon reduction; 5) Local authorities shall organise and formulate local work plans in accordance with this notice and supervise their implementation.</t>
        </is>
      </c>
      <c r="AK66" s="439" t="inlineStr">
        <is>
          <t>N/A</t>
        </is>
      </c>
      <c r="AL66" s="439" t="inlineStr">
        <is>
          <t>N/A</t>
        </is>
      </c>
      <c r="AM66" s="439" t="inlineStr">
        <is>
          <t>Inspections or audits conducted by government authorities or third parties; Energy consumption data reporting by firms</t>
        </is>
      </c>
      <c r="AN66" s="439" t="inlineStr">
        <is>
          <t>Provincial industry and information technology authorities, together with development and reform authorities and other departments, shall verify the energy efficiency levels of enterprises in the key sectors within their jurisdiction in accordance with national standards and the benchmark and baseline levels specified in the notice annex; enterprises shall submit energy consumption data as required and accept energy conservation supervision and environmental protection supervision and law enforcement inspections. Enterprises below the baseline level shall be ordered to rectify and are subject to follow-up review.</t>
        </is>
      </c>
      <c r="AO66" s="439" t="inlineStr">
        <is>
          <t>Compliance order; Fines; Differentiated electricity pricing; Phase-out and closure</t>
        </is>
      </c>
      <c r="AP66" s="439" t="inlineStr">
        <is>
          <t>For existing enterprises with energy efficiency below the baseline level that fail to complete the upgrade within the prescribed deadline, local industry and information technology authorities, together with development and reform authorities and other departments, shall phase out and close them; for enterprises that fail to implement energy efficiency improvement requirements, measures such as interview, public exposure, differentiated electricity pricing and fines may be applied; enterprises that fail to complete the upgrade within the prescribed deadline may not participate in capacity replacement indicator trading.</t>
        </is>
      </c>
      <c r="AQ66" s="439" t="inlineStr">
        <is>
          <t>Financial policies such as medium- and long-term loans, green credit, green bonds and climate investment and financing shall support enterprises' energy conservation and carbon reduction upgrades; tax incentives for energy conservation equipment, technology upgrading and comprehensive resource utilisation shall be implemented; linked with the tiered electricity pricing system, electricity price incentives shall be provided to enterprises with leading energy efficiency levels. Enterprises reaching the benchmark level shall receive support in industry evaluation for excellence, capacity expansion approval and energy-use rights trading.</t>
        </is>
      </c>
      <c r="AR66" s="439" t="inlineStr">
        <is>
          <t>Financial policies such as medium- and long-term loans, green credit, green bonds and climate investment and financing shall support enterprises' energy conservation and carbon reduction upgrades; tax incentives for energy conservation equipment, technology upgrading and comprehensive resource utilisation shall be implemented; linked with the tiered electricity pricing system, electricity price incentives shall be provided to enterprises with leading energy efficiency levels. Enterprises reaching the benchmark level shall receive support in industry evaluation for excellence, capacity expansion approval and energy-use rights trading.</t>
        </is>
      </c>
      <c r="AS66" s="439" t="inlineStr">
        <is>
          <t>N/A</t>
        </is>
      </c>
      <c r="AT66" s="439" t="inlineStr">
        <is>
          <t>N/A</t>
        </is>
      </c>
      <c r="AU66" s="439" t="inlineStr">
        <is>
          <t>C13; C17; C19; C20; C22; C23; C24</t>
        </is>
      </c>
      <c r="AV66" s="439" t="inlineStr">
        <is>
          <t>CO2</t>
        </is>
      </c>
      <c r="AW66" s="439" t="inlineStr">
        <is>
          <t>Positive</t>
        </is>
      </c>
      <c r="AX66" s="439" t="inlineStr">
        <is>
          <t>Energy conservation; Technological innovation; Pollution control; Industrial development; Resource conservation</t>
        </is>
      </c>
      <c r="AY66" s="439" t="inlineStr">
        <is>
          <t>Notice of the National Development and Reform Commission and Other Departments on Issuing the Energy Efficiency Benchmark and Baseline Levels for Key Industrial Sectors (2023 Edition) (Fa Gai Chan Ye [2023] No. 723)</t>
        </is>
      </c>
      <c r="AZ66" s="439" t="inlineStr">
        <is>
          <t>https://www.ndrc.gov.cn/xwdt/tzgg/202307/t20230704_1358115_ext.html</t>
        </is>
      </c>
      <c r="BA66" s="439" t="inlineStr">
        <is>
          <t>https://www.ndrc.gov.cn/xxgk/zcfb/tz/202111/t20211115_1304012_ext.html</t>
        </is>
      </c>
    </row>
    <row r="67">
      <c r="A67" s="439" t="inlineStr">
        <is>
          <t>CHNPRFEILI02S000</t>
        </is>
      </c>
      <c r="B67" s="439" t="inlineStr">
        <is>
          <t>Instrument</t>
        </is>
      </c>
      <c r="C67" s="439" t="inlineStr">
        <is>
          <t>Performance standard</t>
        </is>
      </c>
      <c r="D67" s="439" t="inlineStr">
        <is>
          <t>Energy intensity limit for industrial production</t>
        </is>
      </c>
      <c r="E67" s="439" t="inlineStr">
        <is>
          <t>Industry</t>
        </is>
      </c>
      <c r="F67" s="439" t="inlineStr">
        <is>
          <t>Chemicals</t>
        </is>
      </c>
      <c r="G67" s="439" t="inlineStr">
        <is>
          <t>甲醛单位产品能源消耗限额</t>
        </is>
      </c>
      <c r="H67" s="439" t="inlineStr">
        <is>
          <t>Norm of Energy Consumption per Unit Production of Formaldehyde</t>
        </is>
      </c>
      <c r="I67" s="439" t="inlineStr">
        <is>
          <t>N/A</t>
        </is>
      </c>
      <c r="J67" s="439" t="inlineStr">
        <is>
          <t>GB 46029-2025 Norm of Energy Consumption per Unit Production of Formaldehyde is a mandatory national standard, published on 1 August 2025 and effective 1 August 2026. It applies to enterprises using methanol as feedstock and producing formaldehyde via the silver-catalysed process or the iron-molybdenum process. Energy intensity limits are classified into three grades (Grade 1 is the most stringent), with Grade 3 as the minimum limit (mandatory for existing firms), Grade 2 as the access limit (mandatory for new, expansion and renovation projects), and Grade 1 as the advanced benchmark. Silver-process formaldehyde: Grade 3 &lt;=740 kgce/t, Grade 2 &lt;=700 kgce/t, Grade 1 &lt;=680 kgce/t. Iron-molybdenum process formaldehyde: Grade 3 &lt;=670 kgce/t, Grade 2 &lt;=635 kgce/t, Grade 1 &lt;=615 kgce/t.</t>
        </is>
      </c>
      <c r="K67" s="439" t="inlineStr">
        <is>
          <t>Energy efficiency; Energy conservation</t>
        </is>
      </c>
      <c r="L67" s="439" t="inlineStr">
        <is>
          <t>Direct</t>
        </is>
      </c>
      <c r="M67" s="439" t="inlineStr">
        <is>
          <t>Supply-side</t>
        </is>
      </c>
      <c r="N67" s="439" t="inlineStr">
        <is>
          <t>CHN</t>
        </is>
      </c>
      <c r="O67" s="439" t="inlineStr">
        <is>
          <t>national</t>
        </is>
      </c>
      <c r="P67" s="439" t="inlineStr">
        <is>
          <t>N/A</t>
        </is>
      </c>
      <c r="Q67" s="439" t="inlineStr">
        <is>
          <t>01/08/2025</t>
        </is>
      </c>
      <c r="R67" s="439" t="inlineStr">
        <is>
          <t>01/08/2026</t>
        </is>
      </c>
      <c r="S67" s="439" t="inlineStr">
        <is>
          <t>N/A</t>
        </is>
      </c>
      <c r="T67" s="439" t="inlineStr">
        <is>
          <t>N/A</t>
        </is>
      </c>
      <c r="U67" s="439" t="inlineStr">
        <is>
          <t>N/A</t>
        </is>
      </c>
      <c r="V67" s="439">
        <f>IF(R67="","In force",IF(R67="N/A","In force",IF(TODAY()&lt;DATE(VALUE(RIGHT(R67,4)),VALUE(MID(R67,4,2)),VALUE(LEFT(R67,2))),"Scheduled",IF(S67="","In force",IF(S67="N/A","In force",IF(TODAY()&lt;DATE(VALUE(RIGHT(S67,4)),VALUE(MID(S67,4,2)),VALUE(LEFT(S67,2))),"In force","Ended"))))))</f>
        <v/>
      </c>
      <c r="W67" s="439" t="inlineStr">
        <is>
          <t>State Administration for Market Regulation; Standardization Administration of China</t>
        </is>
      </c>
      <c r="X67" s="439" t="inlineStr">
        <is>
          <t>Formaldehyde production units</t>
        </is>
      </c>
      <c r="Y67" s="439" t="inlineStr">
        <is>
          <t>New; Existing</t>
        </is>
      </c>
      <c r="Z67" s="439" t="inlineStr">
        <is>
          <t>Production units using methanol as feedstock and employing the silver-catalysed or iron-molybdenum process to produce formaldehyde.</t>
        </is>
      </c>
      <c r="AA67" s="439" t="inlineStr">
        <is>
          <t>N/A</t>
        </is>
      </c>
      <c r="AB67" s="439" t="inlineStr">
        <is>
          <t>N/A</t>
        </is>
      </c>
      <c r="AC67" s="439" t="inlineStr">
        <is>
          <t>Firms</t>
        </is>
      </c>
      <c r="AD67" s="439" t="inlineStr">
        <is>
          <t>Firms operating formaldehyde production units within China.</t>
        </is>
      </c>
      <c r="AE67" s="439" t="inlineStr">
        <is>
          <t>Production</t>
        </is>
      </c>
      <c r="AF67" s="439" t="inlineStr">
        <is>
          <t>Operation of formaldehyde production units. Existing firms must meet Grade 3 (minimum) intensity limits; new, expansion and renovation projects must meet Grade 2 (access) limits.</t>
        </is>
      </c>
      <c r="AG67" s="439" t="inlineStr">
        <is>
          <t>Grade 3</t>
        </is>
      </c>
      <c r="AH67" s="439" t="inlineStr">
        <is>
          <t>Energy intensity limit grade</t>
        </is>
      </c>
      <c r="AI67"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Silver process: Grade 3 &lt;=740, Grade 2 &lt;=700, Grade 1 &lt;=680. Iron-molybdenum process: Grade 3 &lt;=670, Grade 2 &lt;=635, Grade 1 &lt;=615.</t>
        </is>
      </c>
      <c r="AJ67" s="439" t="inlineStr">
        <is>
          <t>1) Existing formaldehyde producers must meet Grade 3 (minimum) intensity limits to continue operating; non-compliant firms must retrofit or be phased out within a prescribed period. 2) New, expansion and renovation formaldehyde projects must meet Grade 2 (access) limits before commissioning. 3) Grade 1 (advanced) values serve as benchmarks to guide industry best practice.</t>
        </is>
      </c>
      <c r="AK67" s="439" t="inlineStr">
        <is>
          <t>N/A</t>
        </is>
      </c>
      <c r="AL67" s="439" t="inlineStr">
        <is>
          <t>N/A</t>
        </is>
      </c>
      <c r="AM67" s="439" t="inlineStr">
        <is>
          <t>Inspections or audits conducted by government authorities or third parties; Energy consumption data reporting by firms</t>
        </is>
      </c>
      <c r="AN67" s="439" t="inlineStr">
        <is>
          <t>Market regulatory authorities conduct supervision inspections on formaldehyde producers' compliance with energy intensity limit standards; firms must submit annual energy consumption data and undergo energy conservation inspections.</t>
        </is>
      </c>
      <c r="AO67" s="439" t="inlineStr">
        <is>
          <t>Compliance order; Fines; Differentiated electricity pricing; Phase-out and closure</t>
        </is>
      </c>
      <c r="AP67" s="439" t="inlineStr">
        <is>
          <t>For formaldehyde producers that do not meet the mandatory energy intensity limit standard, market regulatory authorities or energy conservation authorities shall order rectification within a prescribed period; those failing to complete rectification or still not meeting the standard after rectification shall be subject to differentiated electricity pricing and lawfully phased out or closed.</t>
        </is>
      </c>
      <c r="AQ67" s="439" t="inlineStr">
        <is>
          <t>The state encourages formaldehyde producers to benchmark against Grade 1 advanced values and undertake energy conservation and carbon reduction retrofits, guiding and supporting uptake of advanced production capacity through energy conservation reviews, green factory certification and key-industry energy conservation and carbon reduction retrofit campaigns.</t>
        </is>
      </c>
      <c r="AR67" s="439" t="inlineStr">
        <is>
          <t>The state encourages formaldehyde producers to benchmark against Grade 1 advanced values and undertake energy conservation and carbon reduction retrofits, guiding and supporting uptake of advanced production capacity through energy conservation reviews, green factory certification and key-industry energy conservation and carbon reduction retrofit campaigns.</t>
        </is>
      </c>
      <c r="AS67" s="439" t="inlineStr">
        <is>
          <t>N/A</t>
        </is>
      </c>
      <c r="AT67" s="439" t="inlineStr">
        <is>
          <t>N/A</t>
        </is>
      </c>
      <c r="AU67" s="439" t="inlineStr">
        <is>
          <t>C20</t>
        </is>
      </c>
      <c r="AV67" s="439" t="inlineStr">
        <is>
          <t>CO2</t>
        </is>
      </c>
      <c r="AW67" s="439" t="inlineStr">
        <is>
          <t>Positive</t>
        </is>
      </c>
      <c r="AX67" s="439" t="inlineStr">
        <is>
          <t>Energy conservation</t>
        </is>
      </c>
      <c r="AY67" s="439" t="inlineStr">
        <is>
          <t>GB 45246-2025 Norm of Energy Consumption per Unit Production of Main Wood-Based Panel Products</t>
        </is>
      </c>
      <c r="AZ67" s="439" t="inlineStr">
        <is>
          <t>https://openstd.samr.gov.cn/bzgk/std/newGbInfo?hcno=48412ECEBF7578E4EDFA26F06CC3DF37</t>
        </is>
      </c>
      <c r="BA67" s="439" t="inlineStr">
        <is>
          <t>N/A</t>
        </is>
      </c>
    </row>
    <row r="68">
      <c r="A68" s="439" t="inlineStr">
        <is>
          <t>CHNPRFEILI03S000</t>
        </is>
      </c>
      <c r="B68" s="439" t="inlineStr">
        <is>
          <t>Instrument</t>
        </is>
      </c>
      <c r="C68" s="439" t="inlineStr">
        <is>
          <t>Performance standard</t>
        </is>
      </c>
      <c r="D68" s="439" t="inlineStr">
        <is>
          <t>Energy intensity limit for industrial production</t>
        </is>
      </c>
      <c r="E68" s="439" t="inlineStr">
        <is>
          <t>Energy</t>
        </is>
      </c>
      <c r="F68" s="439" t="inlineStr">
        <is>
          <t>Coal-fired power generation</t>
        </is>
      </c>
      <c r="G68" s="439" t="inlineStr">
        <is>
          <t>燃煤发电机组单位产品能源消耗限额</t>
        </is>
      </c>
      <c r="H68" s="439" t="inlineStr">
        <is>
          <t>Norm of Energy Consumption per Unit Production of Coal-Fired Power Generation Units</t>
        </is>
      </c>
      <c r="I68" s="439" t="inlineStr">
        <is>
          <t>N/A</t>
        </is>
      </c>
      <c r="J68" s="439" t="inlineStr">
        <is>
          <t>GB 21258-2024 Norm of Energy Consumption per Unit Production of Coal-Fired Power Generation Units is a mandatory national standard, replacing GB 21258-2017. It applies to the calculation, control and assessment of unit product energy consumption of coal-fired power generation units, covering net coal consumption rate for electricity supply and heat supply. Energy intensity limits are classified into three grades (Grade 1 is the most stringent), with Grade 3 as the minimum limit (mandatory for existing units), Grade 2 as the access limit (mandatory for new units), and Grade 1 as the advanced benchmark. Limits are set by unit capacity and steam parameters (ultra-supercritical, supercritical, subcritical, etc.).</t>
        </is>
      </c>
      <c r="K68" s="439" t="inlineStr">
        <is>
          <t>Energy efficiency; Energy conservation</t>
        </is>
      </c>
      <c r="L68" s="439" t="inlineStr">
        <is>
          <t>Direct</t>
        </is>
      </c>
      <c r="M68" s="439" t="inlineStr">
        <is>
          <t>Supply-side</t>
        </is>
      </c>
      <c r="N68" s="439" t="inlineStr">
        <is>
          <t>CHN</t>
        </is>
      </c>
      <c r="O68" s="439" t="inlineStr">
        <is>
          <t>national</t>
        </is>
      </c>
      <c r="P68" s="439" t="inlineStr">
        <is>
          <t>N/A</t>
        </is>
      </c>
      <c r="Q68" s="439" t="inlineStr">
        <is>
          <t>03/12/2007</t>
        </is>
      </c>
      <c r="R68" s="439" t="inlineStr">
        <is>
          <t>01/06/2008</t>
        </is>
      </c>
      <c r="S68" s="439" t="inlineStr">
        <is>
          <t>N/A</t>
        </is>
      </c>
      <c r="T68" s="439" t="inlineStr">
        <is>
          <t>29/09/2024</t>
        </is>
      </c>
      <c r="U68" s="439" t="inlineStr">
        <is>
          <t>On 29 September 2024, GB 21258-2024 was published, replacing GB 21258-2017 and GB 35574-2017, updating energy intensity limits across all grades, bringing circulating fluidised bed units within the coverage scope and achieving near-universal coal power coverage.</t>
        </is>
      </c>
      <c r="V68" s="439">
        <f>IF(R68="","In force",IF(R68="N/A","In force",IF(TODAY()&lt;DATE(VALUE(RIGHT(R68,4)),VALUE(MID(R68,4,2)),VALUE(LEFT(R68,2))),"Scheduled",IF(S68="","In force",IF(S68="N/A","In force",IF(TODAY()&lt;DATE(VALUE(RIGHT(S68,4)),VALUE(MID(S68,4,2)),VALUE(LEFT(S68,2))),"In force","Ended"))))))</f>
        <v/>
      </c>
      <c r="W68" s="439" t="inlineStr">
        <is>
          <t>State Administration for Market Regulation; Standardization Administration of China</t>
        </is>
      </c>
      <c r="X68" s="439" t="inlineStr">
        <is>
          <t>Coal-fired power generation units</t>
        </is>
      </c>
      <c r="Y68" s="439" t="inlineStr">
        <is>
          <t>New; Existing</t>
        </is>
      </c>
      <c r="Z68" s="439" t="inlineStr">
        <is>
          <t>Conventional coal-fired power generation units, including condensing units and combined heat and power (CHP) units, classified by capacity and steam parameters (ultra-supercritical, supercritical, subcritical, super-high pressure, etc.).</t>
        </is>
      </c>
      <c r="AA68" s="439" t="inlineStr">
        <is>
          <t>N/A</t>
        </is>
      </c>
      <c r="AB68" s="439" t="inlineStr">
        <is>
          <t>N/A</t>
        </is>
      </c>
      <c r="AC68" s="439" t="inlineStr">
        <is>
          <t>Firms</t>
        </is>
      </c>
      <c r="AD68" s="439" t="inlineStr">
        <is>
          <t>Firms operating coal-fired power generation units within China.</t>
        </is>
      </c>
      <c r="AE68" s="439" t="inlineStr">
        <is>
          <t>Production</t>
        </is>
      </c>
      <c r="AF68" s="439" t="inlineStr">
        <is>
          <t>Operation of coal-fired power generation units. Existing units must meet Grade 3 (minimum) intensity limits; new units must meet Grade 2 (access) limits.</t>
        </is>
      </c>
      <c r="AG68" s="439" t="inlineStr">
        <is>
          <t>Grade 3</t>
        </is>
      </c>
      <c r="AH68" s="439" t="inlineStr">
        <is>
          <t>Energy intensity limit grade</t>
        </is>
      </c>
      <c r="AI68" s="439" t="inlineStr">
        <is>
          <t>Energy intensity limits are classified into three grades (Grade 1 is the most stringent, i.e. most advanced). Grade 3 is the minimum limit (mandatory for existing units), Grade 2 is the access limit (mandatory for new units), Grade 1 is the advanced benchmark. Net coal consumption rate for electricity supply (gce/kWh) and net coal consumption rate for heat supply (kgce/GJ) are the evaluation metrics, with limits graded by unit capacity and steam parameters.</t>
        </is>
      </c>
      <c r="AJ68" s="439" t="inlineStr">
        <is>
          <t>1) Existing coal-fired power generation units must meet Grade 3 (minimum) intensity limits to continue operating; non-compliant units must undergo energy conservation retrofits or be shut down. 2) New coal-fired power projects must meet Grade 2 (access) limits before approval and commissioning. 3) Grade 1 (advanced) values serve as benchmarks to guide industry best practice.</t>
        </is>
      </c>
      <c r="AK68" s="439" t="inlineStr">
        <is>
          <t>N/A</t>
        </is>
      </c>
      <c r="AL68" s="439" t="inlineStr">
        <is>
          <t>N/A</t>
        </is>
      </c>
      <c r="AM68" s="439" t="inlineStr">
        <is>
          <t>Supervisory inspections by government agencies; enterprise energy consumption data reporting</t>
        </is>
      </c>
      <c r="AN68" s="439" t="inlineStr">
        <is>
          <t>Market regulation authorities and energy authorities carry out supervisory inspections on the implementation of energy intensity limit standards at coal-fired power generation enterprises. Enterprises must report energy resource data as required and are subject to energy conservation inspection and power sector regulation.</t>
        </is>
      </c>
      <c r="AO68" s="439" t="inlineStr">
        <is>
          <t>Compliance order; Fines; Differentiated electricity pricing; Phase-out and closure</t>
        </is>
      </c>
      <c r="AP68" s="439" t="inlineStr">
        <is>
          <t>For coal-fired power enterprises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shutdown measures.</t>
        </is>
      </c>
      <c r="AQ68" s="439" t="inlineStr">
        <is>
          <t>Other incentives or support</t>
        </is>
      </c>
      <c r="AR68" s="439" t="inlineStr">
        <is>
          <t>The state encourages coal-fired power enterprises to benchmark against Grade 1 advanced values and undertake energy conservation and carbon reduction retrofits, guiding and supporting uptake of advanced production capacity through coal power low-carbon retrofit actions, energy conservation reviews and green electricity certification.</t>
        </is>
      </c>
      <c r="AS68" s="439" t="inlineStr">
        <is>
          <t>N/A</t>
        </is>
      </c>
      <c r="AT68" s="439" t="inlineStr">
        <is>
          <t>N/A</t>
        </is>
      </c>
      <c r="AU68" s="439" t="inlineStr">
        <is>
          <t>D35</t>
        </is>
      </c>
      <c r="AV68" s="439" t="inlineStr">
        <is>
          <t>CO2</t>
        </is>
      </c>
      <c r="AW68" s="439" t="inlineStr">
        <is>
          <t>Positive</t>
        </is>
      </c>
      <c r="AX68" s="439" t="inlineStr">
        <is>
          <t>Energy conservation; Pollution control</t>
        </is>
      </c>
      <c r="AY68" s="439" t="inlineStr">
        <is>
          <t>GB 21258-2024 Norm of Energy Consumption per Unit Production of Coal-Fired Power Generation Units</t>
        </is>
      </c>
      <c r="AZ68" s="439" t="inlineStr">
        <is>
          <t>https://openstd.samr.gov.cn/bzgk/std/newGbInfo?hcno=5ECDC8DD7CCBDCBA21C3103D8473A77F</t>
        </is>
      </c>
      <c r="BA68" s="439" t="inlineStr">
        <is>
          <t>N/A</t>
        </is>
      </c>
    </row>
    <row r="69">
      <c r="A69" s="439" t="inlineStr">
        <is>
          <t>CHNPRFEILI04S000</t>
        </is>
      </c>
      <c r="B69" s="439" t="inlineStr">
        <is>
          <t>Instrument</t>
        </is>
      </c>
      <c r="C69" s="439" t="inlineStr">
        <is>
          <t>Performance standard</t>
        </is>
      </c>
      <c r="D69" s="439" t="inlineStr">
        <is>
          <t>Energy intensity limit for industrial production</t>
        </is>
      </c>
      <c r="E69" s="439" t="inlineStr">
        <is>
          <t>Industry</t>
        </is>
      </c>
      <c r="F69" s="439" t="inlineStr">
        <is>
          <t>Coal mining</t>
        </is>
      </c>
      <c r="G69" s="439" t="inlineStr">
        <is>
          <t>煤炭开采单位产品能源消耗限额</t>
        </is>
      </c>
      <c r="H69" s="439" t="inlineStr">
        <is>
          <t>Norm of Energy Consumption per Unit Production of Coal Mining</t>
        </is>
      </c>
      <c r="I69" s="439" t="inlineStr">
        <is>
          <t>N/A</t>
        </is>
      </c>
      <c r="J69" s="439" t="inlineStr">
        <is>
          <t>GB 29445-2025 Norm of Energy Consumption per Unit Production of Coal Mining is a mandatory national standard, published on 1 August 2025 and effective 1 August 2026, consolidating and replacing GB 29444-2012 (underground mining) and GB 29445-2012 (open-pit mining). It applies to the calculation and assessment of unit product energy consumption of coal mining enterprises and the energy consumption control of new enterprises. Energy intensity limits are classified into three grades (Grade 1 is the most stringent), with Grade 3 as the minimum limit (mandatory for existing enterprises), Grade 2 as the access limit (mandatory for new enterprises), and Grade 1 as the advanced benchmark. Limits are set by mining method (underground/open-pit) and mine production capacity.</t>
        </is>
      </c>
      <c r="K69" s="439" t="inlineStr">
        <is>
          <t>Energy efficiency; Energy conservation</t>
        </is>
      </c>
      <c r="L69" s="439" t="inlineStr">
        <is>
          <t>Direct</t>
        </is>
      </c>
      <c r="M69" s="439" t="inlineStr">
        <is>
          <t>Supply-side</t>
        </is>
      </c>
      <c r="N69" s="439" t="inlineStr">
        <is>
          <t>CHN</t>
        </is>
      </c>
      <c r="O69" s="439" t="inlineStr">
        <is>
          <t>national</t>
        </is>
      </c>
      <c r="P69" s="439" t="inlineStr">
        <is>
          <t>N/A</t>
        </is>
      </c>
      <c r="Q69" s="439" t="inlineStr">
        <is>
          <t>31/12/2012</t>
        </is>
      </c>
      <c r="R69" s="439" t="inlineStr">
        <is>
          <t>01/10/2013</t>
        </is>
      </c>
      <c r="S69" s="439" t="inlineStr">
        <is>
          <t>N/A</t>
        </is>
      </c>
      <c r="T69" s="439" t="inlineStr">
        <is>
          <t>01/08/2025</t>
        </is>
      </c>
      <c r="U69" s="439" t="inlineStr">
        <is>
          <t>On 1 August 2025, GB 29445-2025 was published, consolidating and replacing GB 29444-2012 (underground mining) and GB 29445-2012 (open-pit mining), merging the two separate standards into one and updating energy intensity limits across all grades.</t>
        </is>
      </c>
      <c r="V69" s="439">
        <f>IF(R69="","In force",IF(R69="N/A","In force",IF(TODAY()&lt;DATE(VALUE(RIGHT(R69,4)),VALUE(MID(R69,4,2)),VALUE(LEFT(R69,2))),"Scheduled",IF(S69="","In force",IF(S69="N/A","In force",IF(TODAY()&lt;DATE(VALUE(RIGHT(S69,4)),VALUE(MID(S69,4,2)),VALUE(LEFT(S69,2))),"In force","Ended"))))))</f>
        <v/>
      </c>
      <c r="W69" s="439" t="inlineStr">
        <is>
          <t>State Administration for Market Regulation; Standardization Administration of China</t>
        </is>
      </c>
      <c r="X69" s="439" t="inlineStr">
        <is>
          <t>Coal mining production systems</t>
        </is>
      </c>
      <c r="Y69" s="439" t="inlineStr">
        <is>
          <t>New; Existing</t>
        </is>
      </c>
      <c r="Z69" s="439" t="inlineStr">
        <is>
          <t>Underground or open-pit coal mining production systems of coal mining enterprises, encompassing extraction, transport, hoisting, ventilation, drainage, lighting and other main production processes and auxiliary production systems.</t>
        </is>
      </c>
      <c r="AA69" s="439" t="inlineStr">
        <is>
          <t>N/A</t>
        </is>
      </c>
      <c r="AB69" s="439" t="inlineStr">
        <is>
          <t>N/A</t>
        </is>
      </c>
      <c r="AC69" s="439" t="inlineStr">
        <is>
          <t>Firms</t>
        </is>
      </c>
      <c r="AD69" s="439" t="inlineStr">
        <is>
          <t>Operators of coal mining enterprises within China.</t>
        </is>
      </c>
      <c r="AE69" s="439" t="inlineStr">
        <is>
          <t>Production</t>
        </is>
      </c>
      <c r="AF69" s="439" t="inlineStr">
        <is>
          <t>Operation of coal mining production systems. Existing enterprises must meet Grade 3 (minimum) intensity limits; new enterprises must meet Grade 2 (access) limits.</t>
        </is>
      </c>
      <c r="AG69" s="439" t="inlineStr">
        <is>
          <t>Grade 3</t>
        </is>
      </c>
      <c r="AH69" s="439" t="inlineStr">
        <is>
          <t>Energy intensity limit grade</t>
        </is>
      </c>
      <c r="AI69" s="439" t="inlineStr">
        <is>
          <t>Energy intensity limits are classified into three grades (Grade 1 is the most stringent, i.e. most advanced). Grade 3 is the minimum limit (mandatory for existing enterprises), Grade 2 is the access limit (mandatory for new enterprises), Grade 1 is the advanced benchmark. Comprehensive energy consumption per tonne of raw coal (kgce/t) is the evaluation metric, with limits graded by mining method (underground/open-pit) and mine production capacity.</t>
        </is>
      </c>
      <c r="AJ69" s="439" t="inlineStr">
        <is>
          <t>1) Existing coal mining enterprises must meet Grade 3 (minimum) intensity limits to continue operating; non-compliant enterprises must retrofit or be phased out within a prescribed period. 2) New coal mining projects must meet Grade 2 (access) limits before commissioning. 3) Grade 1 (advanced) values serve as benchmarks to guide industry best practice.</t>
        </is>
      </c>
      <c r="AK69" s="439" t="inlineStr">
        <is>
          <t>N/A</t>
        </is>
      </c>
      <c r="AL69" s="439" t="inlineStr">
        <is>
          <t>N/A</t>
        </is>
      </c>
      <c r="AM69" s="439" t="inlineStr">
        <is>
          <t>Supervisory inspections by government agencies; enterprise energy consumption data reporting</t>
        </is>
      </c>
      <c r="AN69" s="439" t="inlineStr">
        <is>
          <t>Market regulation authorities and energy authorities carry out supervisory inspections on the implementation of energy intensity limit standards at coal-to-coke enterprises. Enterprises must report energy resource data as required and are subject to energy conservation inspection.</t>
        </is>
      </c>
      <c r="AO69" s="439" t="inlineStr">
        <is>
          <t>Compliance order; Fines; Differentiated electricity pricing; Phase-out and closure</t>
        </is>
      </c>
      <c r="AP69" s="439" t="inlineStr">
        <is>
          <t>For coal mining enterprises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or closed.</t>
        </is>
      </c>
      <c r="AQ69" s="439" t="inlineStr">
        <is>
          <t>Other incentives or support</t>
        </is>
      </c>
      <c r="AR69" s="439" t="inlineStr">
        <is>
          <t>The state encourages coal mining enterprises to benchmark against Grade 1 advanced values and undertake energy conservation and carbon reduction retrofits, guiding and supporting uptake of advanced production capacity through energy conservation reviews and green mine development.</t>
        </is>
      </c>
      <c r="AS69" s="439" t="inlineStr">
        <is>
          <t>N/A</t>
        </is>
      </c>
      <c r="AT69" s="439" t="inlineStr">
        <is>
          <t>N/A</t>
        </is>
      </c>
      <c r="AU69" s="439" t="inlineStr">
        <is>
          <t>B05</t>
        </is>
      </c>
      <c r="AV69" s="439" t="inlineStr">
        <is>
          <t>CO2</t>
        </is>
      </c>
      <c r="AW69" s="439" t="inlineStr">
        <is>
          <t>Positive</t>
        </is>
      </c>
      <c r="AX69" s="439" t="inlineStr">
        <is>
          <t>Energy conservation</t>
        </is>
      </c>
      <c r="AY69" s="439" t="inlineStr">
        <is>
          <t>GB 29445-2025 Norm of Energy Consumption per Unit Production of Coal Mining</t>
        </is>
      </c>
      <c r="AZ69" s="439" t="inlineStr">
        <is>
          <t>https://openstd.samr.gov.cn/bzgk/std/newGbInfo?hcno=7043EB594BD5ABD2DFA696645B96B0CF</t>
        </is>
      </c>
      <c r="BA69" s="439" t="inlineStr">
        <is>
          <t>GB 29444-2012 (superseded, coal mines): https://openstd.samr.gov.cn/bzgk/std/newGbInfo?hcno=F2264FE27AD4688868A72C4DD87F77B0; GB 29445-2012 (superseded, open-pit mining): https://openstd.samr.gov.cn/bzgk/std/newGbInfo?hcno=7C2A5E9D8333A6111451DDFEBECF6A64</t>
        </is>
      </c>
    </row>
    <row r="70">
      <c r="A70" s="439" t="inlineStr">
        <is>
          <t>CHNPRFEILI05S000</t>
        </is>
      </c>
      <c r="B70" s="439" t="inlineStr">
        <is>
          <t>Instrument</t>
        </is>
      </c>
      <c r="C70" s="439" t="inlineStr">
        <is>
          <t>Performance standard</t>
        </is>
      </c>
      <c r="D70" s="439" t="inlineStr">
        <is>
          <t>Energy intensity limit for industrial production</t>
        </is>
      </c>
      <c r="E70" s="439" t="inlineStr">
        <is>
          <t>Industry</t>
        </is>
      </c>
      <c r="F70" s="439" t="inlineStr">
        <is>
          <t>Iron and steel</t>
        </is>
      </c>
      <c r="G70" s="439" t="inlineStr">
        <is>
          <t>粗钢生产主要工序单位产品能源消耗限额</t>
        </is>
      </c>
      <c r="H70" s="439" t="inlineStr">
        <is>
          <t>Norm of Energy Consumption per Unit Production of Main Processes of Crude Steel</t>
        </is>
      </c>
      <c r="I70" s="439" t="inlineStr">
        <is>
          <t>N/A</t>
        </is>
      </c>
      <c r="J70" s="439" t="inlineStr">
        <is>
          <t>GB 21256-2025 Norm of Energy Consumption per Unit Production of Main Processes of Crude Steel is a mandatory national standard, published on 30 June 2025 and effective 1 July 2026, replacing GB 21256-2013. It applies to the calculation and assessment of unit product energy consumption of sintering, pelletising, blast furnace, BOF and EAF processes at iron and steel enterprises, and the energy consumption control of new and renovation projects. Energy intensity limits are classified into three grades (Grade 1 is the most stringent), with Grade 3 as the minimum limit (mandatory for existing enterprises), Grade 2 as the access limit (mandatory for new, expansion and renovation projects), and Grade 1 as the advanced benchmark. Limits are set by process route and production scale.</t>
        </is>
      </c>
      <c r="K70" s="439" t="inlineStr">
        <is>
          <t>Energy efficiency; Energy conservation</t>
        </is>
      </c>
      <c r="L70" s="439" t="inlineStr">
        <is>
          <t>Direct</t>
        </is>
      </c>
      <c r="M70" s="439" t="inlineStr">
        <is>
          <t>Supply-side</t>
        </is>
      </c>
      <c r="N70" s="439" t="inlineStr">
        <is>
          <t>CHN</t>
        </is>
      </c>
      <c r="O70" s="439" t="inlineStr">
        <is>
          <t>national</t>
        </is>
      </c>
      <c r="P70" s="439" t="inlineStr">
        <is>
          <t>N/A</t>
        </is>
      </c>
      <c r="Q70" s="439" t="inlineStr">
        <is>
          <t>03/12/2007</t>
        </is>
      </c>
      <c r="R70" s="439" t="inlineStr">
        <is>
          <t>01/06/2008</t>
        </is>
      </c>
      <c r="S70" s="439" t="inlineStr">
        <is>
          <t>N/A</t>
        </is>
      </c>
      <c r="T70" s="439" t="inlineStr">
        <is>
          <t>30/06/2025</t>
        </is>
      </c>
      <c r="U70" s="439" t="inlineStr">
        <is>
          <t>On 30 June 2025, GB 21256-2025 was published, replacing GB 21256-2013, updating energy intensity limits across all grades, adding EAF short-process limit requirements, and introducing a correction factor system for objective factors.</t>
        </is>
      </c>
      <c r="V70" s="439">
        <f>IF(R70="","In force",IF(R70="N/A","In force",IF(TODAY()&lt;DATE(VALUE(RIGHT(R70,4)),VALUE(MID(R70,4,2)),VALUE(LEFT(R70,2))),"Scheduled",IF(S70="","In force",IF(S70="N/A","In force",IF(TODAY()&lt;DATE(VALUE(RIGHT(S70,4)),VALUE(MID(S70,4,2)),VALUE(LEFT(S70,2))),"In force","Ended"))))))</f>
        <v/>
      </c>
      <c r="W70" s="439" t="inlineStr">
        <is>
          <t>State Administration for Market Regulation; Standardization Administration of China</t>
        </is>
      </c>
      <c r="X70" s="439" t="inlineStr">
        <is>
          <t>Main process units of crude steel production</t>
        </is>
      </c>
      <c r="Y70" s="439" t="inlineStr">
        <is>
          <t>New; Existing</t>
        </is>
      </c>
      <c r="Z70" s="439" t="inlineStr">
        <is>
          <t>Production units of sintering, pelletising, blast furnace ironmaking, basic oxygen furnace (BOF) steelmaking and electric arc furnace (EAF) steelmaking processes at iron and steel enterprises.</t>
        </is>
      </c>
      <c r="AA70" s="439" t="inlineStr">
        <is>
          <t>N/A</t>
        </is>
      </c>
      <c r="AB70" s="439" t="inlineStr">
        <is>
          <t>N/A</t>
        </is>
      </c>
      <c r="AC70" s="439" t="inlineStr">
        <is>
          <t>Firms</t>
        </is>
      </c>
      <c r="AD70" s="439" t="inlineStr">
        <is>
          <t>Firms operating iron and steel production process units within China.</t>
        </is>
      </c>
      <c r="AE70" s="439" t="inlineStr">
        <is>
          <t>Production</t>
        </is>
      </c>
      <c r="AF70" s="439" t="inlineStr">
        <is>
          <t>Operation of main crude steel production processes (sintering, pelletising, blast furnace, BOF, EAF). Existing process units must meet Grade 3 (minimum) intensity limits; new, expansion and renovation process units must meet Grade 2 (access) limits.</t>
        </is>
      </c>
      <c r="AG70" s="439" t="inlineStr">
        <is>
          <t>Grade 3</t>
        </is>
      </c>
      <c r="AH70" s="439" t="inlineStr">
        <is>
          <t>Energy intensity limit grade</t>
        </is>
      </c>
      <c r="AI70" s="439" t="inlineStr">
        <is>
          <t>Energy intensity limits are classified into three grades (Grade 1 is the most stringent, i.e. most advanced). Grade 3 is the minimum limit (mandatory for existing enterprises), Grade 2 is the access limit (mandatory for new, expansion and renovation projects), Grade 1 is the advanced benchmark. Comprehensive energy consumption per unit product (kgce/t) is the evaluation metric, with limits graded by process (sintering, pelletising, blast furnace, BOF, EAF), process route and production capacity. Correction factors are provided for objective factors affecting energy consumption (such as raw material grade and product specifications).</t>
        </is>
      </c>
      <c r="AJ70" s="439" t="inlineStr">
        <is>
          <t>1) Existing iron and steel enterprises must meet Grade 3 (minimum) intensity limits for all main process units to continue operating; non-compliant enterprises must retrofit or be phased out within a prescribed period. 2) New, expansion and renovation iron and steel projects must meet Grade 2 (access) limits for all process units before commissioning. 3) Grade 1 (advanced) values serve as benchmarks to guide industry best practice.</t>
        </is>
      </c>
      <c r="AK70" s="439" t="inlineStr">
        <is>
          <t>N/A</t>
        </is>
      </c>
      <c r="AL70" s="439" t="inlineStr">
        <is>
          <t>N/A</t>
        </is>
      </c>
      <c r="AM70" s="439" t="inlineStr">
        <is>
          <t>Supervisory inspections by government agencies; enterprise energy consumption data reporting</t>
        </is>
      </c>
      <c r="AN70" s="439" t="inlineStr">
        <is>
          <t>Market regulation authorities and industry and information technology authorities carry out supervisory inspections on the implementation of energy intensity limit standards at iron and steel enterprises. Enterprises must report energy resource data as required and are subject to energy conservation inspection and industry regulation.</t>
        </is>
      </c>
      <c r="AO70" s="439" t="inlineStr">
        <is>
          <t>Compliance order; Fines; Differentiated electricity pricing; Phase-out and closure</t>
        </is>
      </c>
      <c r="AP70" s="439" t="inlineStr">
        <is>
          <t>For iron and steel enterprises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 measures.</t>
        </is>
      </c>
      <c r="AQ70" s="439" t="inlineStr">
        <is>
          <t>Other incentives or support</t>
        </is>
      </c>
      <c r="AR70" s="439" t="inlineStr">
        <is>
          <t>The state encourages iron and steel enterprises to benchmark against Grade 1 advanced values and undertake energy conservation and carbon reduction retrofits, guiding and supporting uptake of advanced production capacity and phase-out of backward capacity through energy conservation reviews, the iron and steel industry energy conservation and carbon reduction retrofit campaign, and capacity replacement policies.</t>
        </is>
      </c>
      <c r="AS70" s="439" t="inlineStr">
        <is>
          <t>N/A</t>
        </is>
      </c>
      <c r="AT70" s="439" t="inlineStr">
        <is>
          <t>N/A</t>
        </is>
      </c>
      <c r="AU70" s="439" t="inlineStr">
        <is>
          <t>C24</t>
        </is>
      </c>
      <c r="AV70" s="439" t="inlineStr">
        <is>
          <t>CO2</t>
        </is>
      </c>
      <c r="AW70" s="439" t="inlineStr">
        <is>
          <t>Positive</t>
        </is>
      </c>
      <c r="AX70" s="439" t="inlineStr">
        <is>
          <t>Energy conservation; Pollution control</t>
        </is>
      </c>
      <c r="AY70" s="439" t="inlineStr">
        <is>
          <t>GB 21256-2025 Norm of Energy Consumption per Unit Production of Main Processes of Crude Steel</t>
        </is>
      </c>
      <c r="AZ70" s="439" t="inlineStr">
        <is>
          <t>https://openstd.samr.gov.cn/bzgk/std/newGbInfo?hcno=3BB9B7A579C230D931EF7F45E2DA5C05</t>
        </is>
      </c>
      <c r="BA70" s="439" t="inlineStr">
        <is>
          <t>GB 21256-2013 (superseded): https://openstd.samr.gov.cn/bzgk/std/newGbInfo?hcno=93D6F65AC0C5739DDA47EB0FF9B62D73</t>
        </is>
      </c>
    </row>
    <row r="71">
      <c r="A71" s="439" t="inlineStr">
        <is>
          <t>CHNPRFEILI06S000</t>
        </is>
      </c>
      <c r="B71" s="439" t="inlineStr">
        <is>
          <t>Instrument</t>
        </is>
      </c>
      <c r="C71" s="439" t="inlineStr">
        <is>
          <t>Performance standard</t>
        </is>
      </c>
      <c r="D71" s="439" t="inlineStr">
        <is>
          <t>Energy intensity limit for industrial production</t>
        </is>
      </c>
      <c r="E71" s="439" t="inlineStr">
        <is>
          <t>Industry</t>
        </is>
      </c>
      <c r="F71" s="439" t="inlineStr">
        <is>
          <t>Chemicals; Textiles</t>
        </is>
      </c>
      <c r="G71" s="439" t="inlineStr">
        <is>
          <t>化学纤维单位产品能源消耗限额</t>
        </is>
      </c>
      <c r="H71" s="439" t="inlineStr">
        <is>
          <t>Norm of Energy Consumption per Unit Production of Chemical Fibers</t>
        </is>
      </c>
      <c r="I71" s="439" t="inlineStr">
        <is>
          <t>N/A</t>
        </is>
      </c>
      <c r="J71" s="439" t="inlineStr">
        <is>
          <t>GB 36889-2025 Norm of Energy Consumption per Unit Production of Chemical Fibers is a mandatory national standard, replacing GB 36889-2018. It applies to the calculation and assessment of unit product energy consumption of enterprises producing various types of chemical fibres (including polyester, nylon, acrylic, spandex, viscose fibre, etc.) and the energy consumption control of new, expansion and renovation projects. Energy intensity limits are classified into three grades (Grade 1 is the most stringent), with Grade 3 as the minimum limit (mandatory for existing enterprises), Grade 2 as the access limit (mandatory for new, expansion and renovation projects), and Grade 1 as the advanced benchmark. Limits are set by fibre type and production process route.</t>
        </is>
      </c>
      <c r="K71" s="439" t="inlineStr">
        <is>
          <t>Energy efficiency; Energy conservation</t>
        </is>
      </c>
      <c r="L71" s="439" t="inlineStr">
        <is>
          <t>Direct</t>
        </is>
      </c>
      <c r="M71" s="439" t="inlineStr">
        <is>
          <t>Supply-side</t>
        </is>
      </c>
      <c r="N71" s="439" t="inlineStr">
        <is>
          <t>CHN</t>
        </is>
      </c>
      <c r="O71" s="439" t="inlineStr">
        <is>
          <t>national</t>
        </is>
      </c>
      <c r="P71" s="439" t="inlineStr">
        <is>
          <t>N/A</t>
        </is>
      </c>
      <c r="Q71" s="439" t="inlineStr">
        <is>
          <t>19/11/2018</t>
        </is>
      </c>
      <c r="R71" s="439" t="inlineStr">
        <is>
          <t>01/12/2019</t>
        </is>
      </c>
      <c r="S71" s="439" t="inlineStr">
        <is>
          <t>N/A</t>
        </is>
      </c>
      <c r="T71" s="439" t="inlineStr">
        <is>
          <t>30/05/2025</t>
        </is>
      </c>
      <c r="U71" s="439" t="inlineStr">
        <is>
          <t>On 30 May 2025, GB 36889-2025 was published, replacing GB 36889-2018, substantially expanding the range of covered fibre types (adding viscose fibre, nylon 6, spandex, vinylon, acrylic, polypropylene, ultra-high molecular weight polyethylene fibre, etc.), and updating energy intensity limits across all grades.</t>
        </is>
      </c>
      <c r="V71" s="439">
        <f>IF(R71="","In force",IF(R71="N/A","In force",IF(TODAY()&lt;DATE(VALUE(RIGHT(R71,4)),VALUE(MID(R71,4,2)),VALUE(LEFT(R71,2))),"Scheduled",IF(S71="","In force",IF(S71="N/A","In force",IF(TODAY()&lt;DATE(VALUE(RIGHT(S71,4)),VALUE(MID(S71,4,2)),VALUE(LEFT(S71,2))),"In force","Ended"))))))</f>
        <v/>
      </c>
      <c r="W71" s="439" t="inlineStr">
        <is>
          <t>State Administration for Market Regulation; Standardization Administration of China</t>
        </is>
      </c>
      <c r="X71" s="439" t="inlineStr">
        <is>
          <t>Chemical fibre production units</t>
        </is>
      </c>
      <c r="Y71" s="439" t="inlineStr">
        <is>
          <t>New; Existing</t>
        </is>
      </c>
      <c r="Z71" s="439" t="inlineStr">
        <is>
          <t>Production units for various types of chemical fibres (including polyester, nylon, acrylic, spandex, viscose fibre, etc.), encompassing polymerisation, spinning and post-treatment processes.</t>
        </is>
      </c>
      <c r="AA71" s="439" t="inlineStr">
        <is>
          <t>N/A</t>
        </is>
      </c>
      <c r="AB71" s="439" t="inlineStr">
        <is>
          <t>N/A</t>
        </is>
      </c>
      <c r="AC71" s="439" t="inlineStr">
        <is>
          <t>Firms</t>
        </is>
      </c>
      <c r="AD71" s="439" t="inlineStr">
        <is>
          <t>Firms operating chemical fibre production units within China.</t>
        </is>
      </c>
      <c r="AE71" s="439" t="inlineStr">
        <is>
          <t>Production</t>
        </is>
      </c>
      <c r="AF71" s="439" t="inlineStr">
        <is>
          <t>Operation of chemical fibre production units. Existing firms must meet Grade 3 (minimum) intensity limits; new, expansion and renovation firms must meet Grade 2 (access) limits.</t>
        </is>
      </c>
      <c r="AG71" s="439" t="inlineStr">
        <is>
          <t>Grade 3</t>
        </is>
      </c>
      <c r="AH71" s="439" t="inlineStr">
        <is>
          <t>Energy intensity limit grade</t>
        </is>
      </c>
      <c r="AI71" s="439" t="inlineStr">
        <is>
          <t>Energy intensity limits are classified into three grades (Grade 1 is the most stringent, i.e. most advanced). Grade 3 is the minimum limit (mandatory for existing enterprises), Grade 2 is the access limit (mandatory for new, expansion and renovation projects), Grade 1 is the advanced benchmark. Comprehensive energy consumption per unit product (kgce/t) is the evaluation metric, with limits graded by fibre type (polyester staple/long-filament, nylon, acrylic, spandex, viscose fibre, etc.) and production process route.</t>
        </is>
      </c>
      <c r="AJ71" s="439" t="inlineStr">
        <is>
          <t>1) Existing chemical fibre producers must meet Grade 3 (minimum) intensity limits to continue operating; non-compliant firms must retrofit or be phased out within a prescribed period. 2) New, expansion and renovation chemical fibre projects must meet Grade 2 (access) limits before commissioning. 3) Grade 1 (advanced) values serve as benchmarks to guide industry best practice.</t>
        </is>
      </c>
      <c r="AK71" s="439" t="inlineStr">
        <is>
          <t>N/A</t>
        </is>
      </c>
      <c r="AL71" s="439" t="inlineStr">
        <is>
          <t>N/A</t>
        </is>
      </c>
      <c r="AM71" s="439" t="inlineStr">
        <is>
          <t>Supervisory inspections by government agencies; enterprise energy consumption data reporting</t>
        </is>
      </c>
      <c r="AN71" s="439" t="inlineStr">
        <is>
          <t>Market regulation authorities carry out supervisory inspections on the implementation of energy intensity limit standards at chemical fibre manufacturing enterprises. Enterprises must report energy resource data as required and are subject to energy conservation inspection.</t>
        </is>
      </c>
      <c r="AO71" s="439" t="inlineStr">
        <is>
          <t>Compliance order; Fines; Differentiated electricity pricing; Phase-out and closure</t>
        </is>
      </c>
      <c r="AP71" s="439" t="inlineStr">
        <is>
          <t>For chemical fibre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or closed.</t>
        </is>
      </c>
      <c r="AQ71" s="439" t="inlineStr">
        <is>
          <t>Other incentives or support</t>
        </is>
      </c>
      <c r="AR71" s="439" t="inlineStr">
        <is>
          <t>The state encourages chemical fibre producers to benchmark against Grade 1 advanced values and undertake energy conservation and carbon reduction retrofits, guiding and supporting uptake of advanced production capacity through energy conservation reviews and green factory certification.</t>
        </is>
      </c>
      <c r="AS71" s="439" t="inlineStr">
        <is>
          <t>N/A</t>
        </is>
      </c>
      <c r="AT71" s="439" t="inlineStr">
        <is>
          <t>N/A</t>
        </is>
      </c>
      <c r="AU71" s="439" t="inlineStr">
        <is>
          <t>C20</t>
        </is>
      </c>
      <c r="AV71" s="439" t="inlineStr">
        <is>
          <t>CO2</t>
        </is>
      </c>
      <c r="AW71" s="439" t="inlineStr">
        <is>
          <t>Positive</t>
        </is>
      </c>
      <c r="AX71" s="439" t="inlineStr">
        <is>
          <t>Energy conservation</t>
        </is>
      </c>
      <c r="AY71" s="439" t="inlineStr">
        <is>
          <t>GB 36889-2025 Norm of Energy Consumption per Unit Production of Chemical Fibers</t>
        </is>
      </c>
      <c r="AZ71" s="439" t="inlineStr">
        <is>
          <t>https://openstd.samr.gov.cn/bzgk/std/newGbInfo?hcno=405998A5A2F978987A9B9DA1CFFF4AE3</t>
        </is>
      </c>
      <c r="BA71" s="439" t="inlineStr">
        <is>
          <t>GB 36889-2018 (superseded): https://openstd.samr.gov.cn/bzgk/std/newGbInfo?hcno=6261C9DF1A3A6283D026FE58AE0CEF73</t>
        </is>
      </c>
    </row>
    <row r="72">
      <c r="A72" s="439" t="inlineStr">
        <is>
          <t>CHNPRFEILI07S000</t>
        </is>
      </c>
      <c r="B72" s="439" t="inlineStr">
        <is>
          <t>Instrument</t>
        </is>
      </c>
      <c r="C72" s="439" t="inlineStr">
        <is>
          <t>Performance standard</t>
        </is>
      </c>
      <c r="D72" s="439" t="inlineStr">
        <is>
          <t>Energy intensity limit for industrial production</t>
        </is>
      </c>
      <c r="E72" s="439" t="inlineStr">
        <is>
          <t>Industry</t>
        </is>
      </c>
      <c r="F72" s="439" t="inlineStr">
        <is>
          <t>Coking industry</t>
        </is>
      </c>
      <c r="G72" s="439" t="inlineStr">
        <is>
          <t>焦炭单位产品能源消耗限额</t>
        </is>
      </c>
      <c r="H72" s="439" t="inlineStr">
        <is>
          <t>Norm of Energy Consumption per Unit Production of Coke</t>
        </is>
      </c>
      <c r="I72" s="439" t="inlineStr">
        <is>
          <t>N/A</t>
        </is>
      </c>
      <c r="J72" s="439" t="inlineStr">
        <is>
          <t>GB 21342-2025 Norm of Energy Consumption per Unit Production of Coke is a mandatory national standard, published on 25 April 2025 and effective 1 May 2026, replacing GB 21342-2013. It applies to the calculation and assessment of unit product energy consumption of conventional coke oven producers and the energy consumption control of new, expansion and renovation projects. Energy intensity limits are classified into three grades (Grade 1 is the most stringent), with Grade 3 as the minimum limit (mandatory for existing enterprises), Grade 2 as the access limit (mandatory for new, expansion and renovation projects), and Grade 1 as the advanced benchmark. Limits are set by coke oven type and production scale, with correction methods for objective factors affecting energy consumption per tonne of coke.</t>
        </is>
      </c>
      <c r="K72" s="439" t="inlineStr">
        <is>
          <t>Energy efficiency; Energy conservation</t>
        </is>
      </c>
      <c r="L72" s="439" t="inlineStr">
        <is>
          <t>Direct</t>
        </is>
      </c>
      <c r="M72" s="439" t="inlineStr">
        <is>
          <t>Supply-side</t>
        </is>
      </c>
      <c r="N72" s="439" t="inlineStr">
        <is>
          <t>CHN</t>
        </is>
      </c>
      <c r="O72" s="439" t="inlineStr">
        <is>
          <t>national</t>
        </is>
      </c>
      <c r="P72" s="439" t="inlineStr">
        <is>
          <t>N/A</t>
        </is>
      </c>
      <c r="Q72" s="439" t="inlineStr">
        <is>
          <t>09/01/2008</t>
        </is>
      </c>
      <c r="R72" s="439" t="inlineStr">
        <is>
          <t>01/06/2008</t>
        </is>
      </c>
      <c r="S72" s="439" t="inlineStr">
        <is>
          <t>N/A</t>
        </is>
      </c>
      <c r="T72" s="439" t="inlineStr">
        <is>
          <t>25/04/2025</t>
        </is>
      </c>
      <c r="U72" s="439" t="inlineStr">
        <is>
          <t>On 25 April 2025, GB 21342-2025 was published, replacing GB 21342-2013, updating energy intensity limits across all grades, and introducing objective factor correction methods using mathematical models to calculate energy consumption per tonne of coke for each process.</t>
        </is>
      </c>
      <c r="V72" s="439">
        <f>IF(R72="","In force",IF(R72="N/A","In force",IF(TODAY()&lt;DATE(VALUE(RIGHT(R72,4)),VALUE(MID(R72,4,2)),VALUE(LEFT(R72,2))),"Scheduled",IF(S72="","In force",IF(S72="N/A","In force",IF(TODAY()&lt;DATE(VALUE(RIGHT(S72,4)),VALUE(MID(S72,4,2)),VALUE(LEFT(S72,2))),"In force","Ended"))))))</f>
        <v/>
      </c>
      <c r="W72" s="439" t="inlineStr">
        <is>
          <t>State Administration for Market Regulation; Standardization Administration of China</t>
        </is>
      </c>
      <c r="X72" s="439" t="inlineStr">
        <is>
          <t>Coke production units</t>
        </is>
      </c>
      <c r="Y72" s="439" t="inlineStr">
        <is>
          <t>New; Existing</t>
        </is>
      </c>
      <c r="Z72" s="439" t="inlineStr">
        <is>
          <t>Conventional coke oven (top-charged and stamp-charged) units producing coke, encompassing coal preparation, coking, coke quenching and gas purification processes.</t>
        </is>
      </c>
      <c r="AA72" s="439" t="inlineStr">
        <is>
          <t>N/A</t>
        </is>
      </c>
      <c r="AB72" s="439" t="inlineStr">
        <is>
          <t>N/A</t>
        </is>
      </c>
      <c r="AC72" s="439" t="inlineStr">
        <is>
          <t>Firms</t>
        </is>
      </c>
      <c r="AD72" s="439" t="inlineStr">
        <is>
          <t>Firms operating coke production units within China.</t>
        </is>
      </c>
      <c r="AE72" s="439" t="inlineStr">
        <is>
          <t>Production</t>
        </is>
      </c>
      <c r="AF72" s="439" t="inlineStr">
        <is>
          <t>Operation of coke production units. Existing firms must meet Grade 3 (minimum) intensity limits; new, expansion and renovation firms must meet Grade 2 (access) limits.</t>
        </is>
      </c>
      <c r="AG72" s="439" t="inlineStr">
        <is>
          <t>Grade 3</t>
        </is>
      </c>
      <c r="AH72" s="439" t="inlineStr">
        <is>
          <t>Energy intensity limit grade</t>
        </is>
      </c>
      <c r="AI72" s="439" t="inlineStr">
        <is>
          <t>Energy intensity limits are classified into three grades (Grade 1 is the most stringent, i.e. most advanced). Grade 3 is the minimum limit (mandatory for existing enterprises), Grade 2 is the access limit (mandatory for new, expansion and renovation projects), Grade 1 is the advanced benchmark. Comprehensive energy consumption per unit product (kgce/t) is the evaluation metric, with limits graded by coke oven type (top-charged/stamp-charged) and production scale. Correction methods are provided for objective factors affecting energy consumption per tonne of coke (such as coal blend properties and coke quality requirements).</t>
        </is>
      </c>
      <c r="AJ72" s="439" t="inlineStr">
        <is>
          <t>1) Existing coke producers must meet Grade 3 (minimum) intensity limits to continue operating; non-compliant firms must retrofit or be phased out within a prescribed period. 2) New, expansion and renovation coke projects must meet Grade 2 (access) limits before commissioning. 3) Grade 1 (advanced) values serve as benchmarks to guide industry best practice.</t>
        </is>
      </c>
      <c r="AK72" s="439" t="inlineStr">
        <is>
          <t>N/A</t>
        </is>
      </c>
      <c r="AL72" s="439" t="inlineStr">
        <is>
          <t>N/A</t>
        </is>
      </c>
      <c r="AM72" s="439" t="inlineStr">
        <is>
          <t>Supervisory inspections by government agencies; enterprise energy consumption data reporting</t>
        </is>
      </c>
      <c r="AN72" s="439" t="inlineStr">
        <is>
          <t>Market regulation authorities and industry and information technology authorities carry out supervisory inspections on the implementation of energy intensity limit standards at coke and coal gas production enterprises. Enterprises must report energy resource data as required and are subject to energy conservation inspection and industry regulation.</t>
        </is>
      </c>
      <c r="AO72" s="439" t="inlineStr">
        <is>
          <t>Compliance order; Fines; Differentiated electricity pricing; Phase-out and closure</t>
        </is>
      </c>
      <c r="AP72" s="439" t="inlineStr">
        <is>
          <t>For coke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or closed.</t>
        </is>
      </c>
      <c r="AQ72" s="439" t="inlineStr">
        <is>
          <t>Other incentives or support</t>
        </is>
      </c>
      <c r="AR72" s="439" t="inlineStr">
        <is>
          <t>The state encourages coke producers to benchmark against Grade 1 advanced values and undertake energy conservation and carbon reduction retrofits, guiding and supporting uptake of advanced production capacity through energy conservation reviews and key-industry energy conservation and carbon reduction retrofit campaigns.</t>
        </is>
      </c>
      <c r="AS72" s="439" t="inlineStr">
        <is>
          <t>N/A</t>
        </is>
      </c>
      <c r="AT72" s="439" t="inlineStr">
        <is>
          <t>N/A</t>
        </is>
      </c>
      <c r="AU72" s="439" t="inlineStr">
        <is>
          <t>C19</t>
        </is>
      </c>
      <c r="AV72" s="439" t="inlineStr">
        <is>
          <t>CO2</t>
        </is>
      </c>
      <c r="AW72" s="439" t="inlineStr">
        <is>
          <t>Positive</t>
        </is>
      </c>
      <c r="AX72" s="439" t="inlineStr">
        <is>
          <t>Energy conservation</t>
        </is>
      </c>
      <c r="AY72" s="439" t="inlineStr">
        <is>
          <t>GB 21342-2025 Norm of Energy Consumption per Unit Production of Coke</t>
        </is>
      </c>
      <c r="AZ72" s="439" t="inlineStr">
        <is>
          <t>https://openstd.samr.gov.cn/bzgk/std/newGbInfo?hcno=5DB2AFADA4980285095D82F5A23D947A</t>
        </is>
      </c>
      <c r="BA72" s="439" t="inlineStr">
        <is>
          <t>GB 21342-2013 (superseded): https://openstd.samr.gov.cn/bzgk/std/newGbInfo?hcno=B2F901BD9AC538D6E8133C123E77E315</t>
        </is>
      </c>
    </row>
    <row r="73">
      <c r="A73" s="439" t="inlineStr">
        <is>
          <t>CHNPRFEILI08S000</t>
        </is>
      </c>
      <c r="B73" s="439" t="inlineStr">
        <is>
          <t>Instrument</t>
        </is>
      </c>
      <c r="C73" s="439" t="inlineStr">
        <is>
          <t>Performance standard</t>
        </is>
      </c>
      <c r="D73" s="439" t="inlineStr">
        <is>
          <t>Energy intensity limit for industrial production</t>
        </is>
      </c>
      <c r="E73" s="439" t="inlineStr">
        <is>
          <t>Industry</t>
        </is>
      </c>
      <c r="F73" s="439" t="inlineStr">
        <is>
          <t>Non-metallic mineral mining and processing</t>
        </is>
      </c>
      <c r="G73" s="439" t="inlineStr">
        <is>
          <t>石墨和萤石单位产品能源消耗限额</t>
        </is>
      </c>
      <c r="H73" s="439" t="inlineStr">
        <is>
          <t>Norm of Energy Consumption per Unit Production of Graphite and Fluorite</t>
        </is>
      </c>
      <c r="I73" s="439" t="inlineStr">
        <is>
          <t>N/A</t>
        </is>
      </c>
      <c r="J73" s="439" t="inlineStr">
        <is>
          <t>GB 45549-2025 Norm of Energy Consumption per Unit Production of Graphite and Fluorite is a mandatory national standard, published on 28 March 2025 and effective 1 April 2026, filling a gap in national energy intensity limit standards for the graphite and fluorite industries. It applies to the calculation and assessment of unit product energy consumption of enterprises producing flake graphite, microcrystalline graphite, fluorite lump ore, fluorite powder ore and fluorite concentrate, and the energy consumption control of new, expansion and renovation projects. Energy intensity limits are classified into three grades (Grade 1 is the most stringent), with Grade 3 as the minimum limit (mandatory for existing enterprises), Grade 2 as the access limit (mandatory for new, expansion and renovation projects), and Grade 1 as the advanced benchmark. Limits are set by product type and ore grade.</t>
        </is>
      </c>
      <c r="K73" s="439" t="inlineStr">
        <is>
          <t>Energy efficiency; Energy conservation</t>
        </is>
      </c>
      <c r="L73" s="439" t="inlineStr">
        <is>
          <t>Direct</t>
        </is>
      </c>
      <c r="M73" s="439" t="inlineStr">
        <is>
          <t>Supply-side</t>
        </is>
      </c>
      <c r="N73" s="439" t="inlineStr">
        <is>
          <t>CHN</t>
        </is>
      </c>
      <c r="O73" s="439" t="inlineStr">
        <is>
          <t>national</t>
        </is>
      </c>
      <c r="P73" s="439" t="inlineStr">
        <is>
          <t>N/A</t>
        </is>
      </c>
      <c r="Q73" s="439" t="inlineStr">
        <is>
          <t>28/03/2025</t>
        </is>
      </c>
      <c r="R73" s="439" t="inlineStr">
        <is>
          <t>01/04/2026</t>
        </is>
      </c>
      <c r="S73" s="439" t="inlineStr">
        <is>
          <t>N/A</t>
        </is>
      </c>
      <c r="T73" s="439" t="inlineStr">
        <is>
          <t>N/A</t>
        </is>
      </c>
      <c r="U73" s="439" t="inlineStr">
        <is>
          <t>N/A</t>
        </is>
      </c>
      <c r="V73" s="439">
        <f>IF(R73="","In force",IF(R73="N/A","In force",IF(TODAY()&lt;DATE(VALUE(RIGHT(R73,4)),VALUE(MID(R73,4,2)),VALUE(LEFT(R73,2))),"Scheduled",IF(S73="","In force",IF(S73="N/A","In force",IF(TODAY()&lt;DATE(VALUE(RIGHT(S73,4)),VALUE(MID(S73,4,2)),VALUE(LEFT(S73,2))),"In force","Ended"))))))</f>
        <v/>
      </c>
      <c r="W73" s="439" t="inlineStr">
        <is>
          <t>State Administration for Market Regulation; Standardization Administration of China</t>
        </is>
      </c>
      <c r="X73" s="439" t="inlineStr">
        <is>
          <t>Graphite and fluorite mining, processing and beneficiation production systems</t>
        </is>
      </c>
      <c r="Y73" s="439" t="inlineStr">
        <is>
          <t>New; Existing</t>
        </is>
      </c>
      <c r="Z73" s="439" t="inlineStr">
        <is>
          <t>Graphite mining, processing and beneficiation (flake graphite and microcrystalline graphite) production systems, and fluorite mining, processing and beneficiation (fluorite lump ore, fluorite powder ore and fluorite concentrate) production systems, encompassing crushing, grinding, screening/classification, flotation, thickening and filtration, drying and other main production systems as well as auxiliary and ancillary production systems.</t>
        </is>
      </c>
      <c r="AA73" s="439" t="inlineStr">
        <is>
          <t>N/A</t>
        </is>
      </c>
      <c r="AB73" s="439" t="inlineStr">
        <is>
          <t>N/A</t>
        </is>
      </c>
      <c r="AC73" s="439" t="inlineStr">
        <is>
          <t>Firms</t>
        </is>
      </c>
      <c r="AD73" s="439" t="inlineStr">
        <is>
          <t>Firms operating graphite or fluorite mining, processing and beneficiation production systems within China.</t>
        </is>
      </c>
      <c r="AE73" s="439" t="inlineStr">
        <is>
          <t>Production</t>
        </is>
      </c>
      <c r="AF73" s="439" t="inlineStr">
        <is>
          <t>Operation of graphite and fluorite mining, processing and beneficiation production systems. Existing firms must meet Grade 3 (minimum) intensity limits; new, expansion and renovation firms must meet Grade 2 (access) limits.</t>
        </is>
      </c>
      <c r="AG73" s="439" t="inlineStr">
        <is>
          <t>Grade 3</t>
        </is>
      </c>
      <c r="AH73" s="439" t="inlineStr">
        <is>
          <t>Energy intensity limit grade</t>
        </is>
      </c>
      <c r="AI73" s="439" t="inlineStr">
        <is>
          <t>Energy intensity limits are classified into three grades (Grade 1 is the most stringent, i.e. most advanced). Grade 3 is the minimum limit (mandatory for existing enterprises), Grade 2 is the access limit (mandatory for new, expansion and renovation projects), Grade 1 is the advanced benchmark. Comprehensive energy consumption per unit product (kgce/t) is the evaluation metric. Flake graphite: Grade 3 &lt;=215, Grade 2 &lt;=150, Grade 1 &lt;=80. Microcrystalline graphite: Grade 3 &lt;=50, Grade 2 &lt;=35, Grade 1 &lt;=25. Fluorite lump ore: Grade 3 &lt;=15, Grade 2 &lt;=12, Grade 1 &lt;=10. Fluorite powder ore: Grade 3 &lt;=35, Grade 2 &lt;=30, Grade 1 &lt;=26. Fluorite concentrate: Grade 3 &lt;=50, Grade 2 &lt;=40, Grade 1 &lt;=32.</t>
        </is>
      </c>
      <c r="AJ73" s="439" t="inlineStr">
        <is>
          <t>1) Existing graphite and fluorite mining, processing and beneficiation enterprises must meet Grade 3 (minimum) intensity limits to continue operating; non-compliant firms must retrofit or be phased out within a prescribed period. 2) New, expansion and renovation graphite and fluorite projects must meet Grade 2 (access) limits before commissioning. 3) Grade 1 (advanced) values serve as benchmarks to guide industry best practice.</t>
        </is>
      </c>
      <c r="AK73" s="439" t="inlineStr">
        <is>
          <t>N/A</t>
        </is>
      </c>
      <c r="AL73" s="439" t="inlineStr">
        <is>
          <t>N/A</t>
        </is>
      </c>
      <c r="AM73" s="439" t="inlineStr">
        <is>
          <t>Supervisory inspections by government agencies; enterprise energy consumption data reporting</t>
        </is>
      </c>
      <c r="AN73" s="439" t="inlineStr">
        <is>
          <t>Market regulation authorities carry out supervisory inspections on the implementation of energy intensity limit standards at graphite and fluorite production enterprises. Enterprises must report energy resource data as required and are subject to energy conservation inspection.</t>
        </is>
      </c>
      <c r="AO73" s="439" t="inlineStr">
        <is>
          <t>Compliance order; Fines; Differentiated electricity pricing; Phase-out and closure</t>
        </is>
      </c>
      <c r="AP73" s="439" t="inlineStr">
        <is>
          <t>For graphite and fluorite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or closed.</t>
        </is>
      </c>
      <c r="AQ73" s="439" t="inlineStr">
        <is>
          <t>Other incentives or support</t>
        </is>
      </c>
      <c r="AR73" s="439" t="inlineStr">
        <is>
          <t>The state encourages graphite and fluorite producers to benchmark against Grade 1 advanced values and undertake energy conservation and carbon reduction retrofits, guiding and supporting uptake of advanced production capacity through energy conservation reviews and green mine development. The standard is expected to reduce industry-wide energy intensity by more than 15% after implementation.</t>
        </is>
      </c>
      <c r="AS73" s="439" t="inlineStr">
        <is>
          <t>N/A</t>
        </is>
      </c>
      <c r="AT73" s="439" t="inlineStr">
        <is>
          <t>N/A</t>
        </is>
      </c>
      <c r="AU73" s="439" t="inlineStr">
        <is>
          <t>B08</t>
        </is>
      </c>
      <c r="AV73" s="439" t="inlineStr">
        <is>
          <t>CO2</t>
        </is>
      </c>
      <c r="AW73" s="439" t="inlineStr">
        <is>
          <t>Positive</t>
        </is>
      </c>
      <c r="AX73" s="439" t="inlineStr">
        <is>
          <t>Energy conservation</t>
        </is>
      </c>
      <c r="AY73" s="439" t="inlineStr">
        <is>
          <t>GB 45549-2025 Norm of Energy Consumption per Unit Production of Graphite and Fluorite</t>
        </is>
      </c>
      <c r="AZ73" s="439" t="inlineStr">
        <is>
          <t>https://openstd.samr.gov.cn/bzgk/std/newGbInfo?hcno=065164EA34C008A87E8890885F5A1DCA</t>
        </is>
      </c>
      <c r="BA73" s="439" t="inlineStr">
        <is>
          <t>N/A</t>
        </is>
      </c>
    </row>
    <row r="74">
      <c r="A74" s="439" t="inlineStr">
        <is>
          <t>CHNPRFEILI09S000</t>
        </is>
      </c>
      <c r="B74" s="439" t="inlineStr">
        <is>
          <t>Instrument</t>
        </is>
      </c>
      <c r="C74" s="439" t="inlineStr">
        <is>
          <t>Performance standard</t>
        </is>
      </c>
      <c r="D74" s="439" t="inlineStr">
        <is>
          <t>Energy intensity limit for industrial production</t>
        </is>
      </c>
      <c r="E74" s="439" t="inlineStr">
        <is>
          <t>Industry</t>
        </is>
      </c>
      <c r="F74" s="439" t="inlineStr">
        <is>
          <t>Building materials</t>
        </is>
      </c>
      <c r="G74" s="439" t="inlineStr">
        <is>
          <t>铝（塑）复合板单位产品能源消耗限额</t>
        </is>
      </c>
      <c r="H74" s="439" t="inlineStr">
        <is>
          <t>Norm of Energy Consumption per Unit Production of Aluminium (Plastic) Composite Panel</t>
        </is>
      </c>
      <c r="I74" s="439" t="inlineStr">
        <is>
          <t>N/A</t>
        </is>
      </c>
      <c r="J74" s="439" t="inlineStr">
        <is>
          <t>GB 30185-2025 Norm of Energy Consumption per Unit Production of Aluminium (Plastic) Composite Panel is a mandatory national standard, published on 28 February 2025 and effective 1 March 2026, replacing GB 30185-2013. It applies to the calculation and assessment of unit product energy consumption of enterprises producing aluminium-plastic composite panels, non-combustible aluminium composite panels and aluminium veneers for decoration, and the energy consumption control of new, expansion and renovation projects. Energy intensity limits are classified into three grades (Grade 1 is the most stringent), with Grade 3 as the minimum limit (mandatory for existing enterprises), Grade 2 as the access limit (mandatory for new, expansion and renovation projects), and Grade 1 as the advanced benchmark. Limits are set by product type.</t>
        </is>
      </c>
      <c r="K74" s="439" t="inlineStr">
        <is>
          <t>Energy efficiency; Energy conservation</t>
        </is>
      </c>
      <c r="L74" s="439" t="inlineStr">
        <is>
          <t>Direct</t>
        </is>
      </c>
      <c r="M74" s="439" t="inlineStr">
        <is>
          <t>Supply-side</t>
        </is>
      </c>
      <c r="N74" s="439" t="inlineStr">
        <is>
          <t>CHN</t>
        </is>
      </c>
      <c r="O74" s="439" t="inlineStr">
        <is>
          <t>national</t>
        </is>
      </c>
      <c r="P74" s="439" t="inlineStr">
        <is>
          <t>N/A</t>
        </is>
      </c>
      <c r="Q74" s="439" t="inlineStr">
        <is>
          <t>31/12/2013</t>
        </is>
      </c>
      <c r="R74" s="439" t="inlineStr">
        <is>
          <t>01/12/2014</t>
        </is>
      </c>
      <c r="S74" s="439" t="inlineStr">
        <is>
          <t>N/A</t>
        </is>
      </c>
      <c r="T74" s="439" t="inlineStr">
        <is>
          <t>28/02/2025</t>
        </is>
      </c>
      <c r="U74" s="439" t="inlineStr">
        <is>
          <t>On 28 February 2025, GB 30185-2025 was published, replacing GB 30185-2013, adding two new product categories (non-combustible aluminium composite panels and aluminium veneers for decoration), updating energy intensity limits across all grades, removing the stand-alone energy management and measures chapter, and incorporating technical requirements into the main body of the standard.</t>
        </is>
      </c>
      <c r="V74" s="439">
        <f>IF(R74="","In force",IF(R74="N/A","In force",IF(TODAY()&lt;DATE(VALUE(RIGHT(R74,4)),VALUE(MID(R74,4,2)),VALUE(LEFT(R74,2))),"Scheduled",IF(S74="","In force",IF(S74="N/A","In force",IF(TODAY()&lt;DATE(VALUE(RIGHT(S74,4)),VALUE(MID(S74,4,2)),VALUE(LEFT(S74,2))),"In force","Ended"))))))</f>
        <v/>
      </c>
      <c r="W74" s="439" t="inlineStr">
        <is>
          <t>State Administration for Market Regulation; Standardization Administration of China</t>
        </is>
      </c>
      <c r="X74" s="439" t="inlineStr">
        <is>
          <t>Aluminium (plastic) composite panel production units</t>
        </is>
      </c>
      <c r="Y74" s="439" t="inlineStr">
        <is>
          <t>New; Existing</t>
        </is>
      </c>
      <c r="Z74" s="439" t="inlineStr">
        <is>
          <t>Production units for aluminium-plastic composite panels, non-combustible aluminium composite panels and aluminium veneers for decoration, encompassing coating, laminating, cutting and other main processes and auxiliary production systems.</t>
        </is>
      </c>
      <c r="AA74" s="439" t="inlineStr">
        <is>
          <t>N/A</t>
        </is>
      </c>
      <c r="AB74" s="439" t="inlineStr">
        <is>
          <t>N/A</t>
        </is>
      </c>
      <c r="AC74" s="439" t="inlineStr">
        <is>
          <t>Firms</t>
        </is>
      </c>
      <c r="AD74" s="439" t="inlineStr">
        <is>
          <t>Firms operating aluminium (plastic) composite panel production units within China.</t>
        </is>
      </c>
      <c r="AE74" s="439" t="inlineStr">
        <is>
          <t>Production</t>
        </is>
      </c>
      <c r="AF74" s="439" t="inlineStr">
        <is>
          <t>Operation of aluminium (plastic) composite panel production units. Existing firms must meet Grade 3 (minimum) intensity limits; new, expansion and renovation firms must meet Grade 2 (access) limits.</t>
        </is>
      </c>
      <c r="AG74" s="439" t="inlineStr">
        <is>
          <t>Grade 3</t>
        </is>
      </c>
      <c r="AH74" s="439" t="inlineStr">
        <is>
          <t>Energy intensity limit grade</t>
        </is>
      </c>
      <c r="AI74" s="439" t="inlineStr">
        <is>
          <t>Energy intensity limits are classified into three grades (Grade 1 is the most stringent, i.e. most advanced). Grade 3 is the minimum limit (mandatory for existing enterprises), Grade 2 is the access limit (mandatory for new, expansion and renovation projects), Grade 1 is the advanced benchmark. Comprehensive energy consumption per unit product (kgce per 10,000 m^2) is the evaluation metric, with limits graded by product type (aluminium-plastic composite panel / non-combustible aluminium composite panel / aluminium veneer for decoration).</t>
        </is>
      </c>
      <c r="AJ74" s="439" t="inlineStr">
        <is>
          <t>1) Existing aluminium (plastic) composite panel producers must meet Grade 3 (minimum) intensity limits to continue operating; non-compliant firms must retrofit or be phased out within a prescribed period. 2) New, expansion and renovation aluminium (plastic) composite panel projects must meet Grade 2 (access) limits before commissioning. 3) Grade 1 (advanced) values serve as benchmarks to guide industry best practice.</t>
        </is>
      </c>
      <c r="AK74" s="439" t="inlineStr">
        <is>
          <t>N/A</t>
        </is>
      </c>
      <c r="AL74" s="439" t="inlineStr">
        <is>
          <t>N/A</t>
        </is>
      </c>
      <c r="AM74" s="439" t="inlineStr">
        <is>
          <t>Supervisory inspections by government agencies; enterprise energy consumption data reporting</t>
        </is>
      </c>
      <c r="AN74" s="439" t="inlineStr">
        <is>
          <t>Market regulation authorities carry out supervisory inspections on the implementation of energy intensity limit standards at flat glass (including photovoltaic glass) enterprises. Enterprises must report energy resource data as required and are subject to energy conservation inspection.</t>
        </is>
      </c>
      <c r="AO74" s="439" t="inlineStr">
        <is>
          <t>Compliance order; Fines; Differentiated electricity pricing; Phase-out and closure</t>
        </is>
      </c>
      <c r="AP74" s="439" t="inlineStr">
        <is>
          <t>For aluminium (plastic) composite panel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or closed.</t>
        </is>
      </c>
      <c r="AQ74" s="439" t="inlineStr">
        <is>
          <t>Other incentives or support</t>
        </is>
      </c>
      <c r="AR74" s="439" t="inlineStr">
        <is>
          <t>The state encourages aluminium (plastic) composite panel producers to benchmark against Grade 1 advanced values and undertake energy conservation and carbon reduction retrofits, guiding and supporting uptake of advanced production capacity through energy conservation reviews and green building materials certification.</t>
        </is>
      </c>
      <c r="AS74" s="439" t="inlineStr">
        <is>
          <t>N/A</t>
        </is>
      </c>
      <c r="AT74" s="439" t="inlineStr">
        <is>
          <t>N/A</t>
        </is>
      </c>
      <c r="AU74" s="439" t="inlineStr">
        <is>
          <t>C25</t>
        </is>
      </c>
      <c r="AV74" s="439" t="inlineStr">
        <is>
          <t>CO2</t>
        </is>
      </c>
      <c r="AW74" s="439" t="inlineStr">
        <is>
          <t>Positive</t>
        </is>
      </c>
      <c r="AX74" s="439" t="inlineStr">
        <is>
          <t>Energy conservation</t>
        </is>
      </c>
      <c r="AY74" s="439" t="inlineStr">
        <is>
          <t>GB 30185-2025 Norm of Energy Consumption per Unit Production of Aluminium (Plastic) Composite Panel</t>
        </is>
      </c>
      <c r="AZ74" s="439" t="inlineStr">
        <is>
          <t>https://openstd.samr.gov.cn/bzgk/std/newGbInfo?hcno=6748E505890163484CE72741CF7D8D3A</t>
        </is>
      </c>
      <c r="BA74" s="439" t="inlineStr">
        <is>
          <t>GB 30185-2013 (superseded): https://openstd.samr.gov.cn/bzgk/std/newGbInfo?hcno=560D51C1E285DC30D8E67E5B5CFB6C0F</t>
        </is>
      </c>
    </row>
    <row r="75">
      <c r="A75" s="439" t="inlineStr">
        <is>
          <t>CHNPRFEILI10S000</t>
        </is>
      </c>
      <c r="B75" s="439" t="inlineStr">
        <is>
          <t>Instrument</t>
        </is>
      </c>
      <c r="C75" s="439" t="inlineStr">
        <is>
          <t>Performance standard</t>
        </is>
      </c>
      <c r="D75" s="439" t="inlineStr">
        <is>
          <t>Energy intensity limit for industrial production</t>
        </is>
      </c>
      <c r="E75" s="439" t="inlineStr">
        <is>
          <t>Industry</t>
        </is>
      </c>
      <c r="F75" s="439" t="inlineStr">
        <is>
          <t>Food and beverage</t>
        </is>
      </c>
      <c r="G75" s="439" t="inlineStr">
        <is>
          <t>啤酒单位产品能源消耗限额</t>
        </is>
      </c>
      <c r="H75" s="439" t="inlineStr">
        <is>
          <t>Norm of Energy Consumption per Unit Production of Beer</t>
        </is>
      </c>
      <c r="I75" s="439" t="inlineStr">
        <is>
          <t>N/A</t>
        </is>
      </c>
      <c r="J75" s="439" t="inlineStr">
        <is>
          <t>GB 32047-2025 Norm of Energy Consumption per Unit Production of Beer is a mandatory national standard, published on 24 January 2025 and effective 1 August 2026, replacing GB 32047-2015. It applies to the calculation and assessment of unit product energy consumption of beer producers (excluding craft breweries) and the energy consumption control of new, expansion and renovation projects. The revision survey covered the five major beer groups and their 165 subsidiary enterprises from 2021 to 2023, representing over 80% of national beer production capacity. Energy intensity limits are classified into three grades (Grade 1 is the most stringent), with Grade 3 as the minimum limit (mandatory for existing enterprises), Grade 2 as the access limit (mandatory for new, expansion and renovation projects), and Grade 1 as the advanced benchmark. Energy intensity indicators have been reduced by approximately 13%-23% compared with the 2015 edition. The standard is expected to save 260,000 tce per year and drive 600 million yuan in technology retrofit investment.</t>
        </is>
      </c>
      <c r="K75" s="439" t="inlineStr">
        <is>
          <t>Energy efficiency; Energy conservation</t>
        </is>
      </c>
      <c r="L75" s="439" t="inlineStr">
        <is>
          <t>Direct</t>
        </is>
      </c>
      <c r="M75" s="439" t="inlineStr">
        <is>
          <t>Supply-side</t>
        </is>
      </c>
      <c r="N75" s="439" t="inlineStr">
        <is>
          <t>CHN</t>
        </is>
      </c>
      <c r="O75" s="439" t="inlineStr">
        <is>
          <t>national</t>
        </is>
      </c>
      <c r="P75" s="439" t="inlineStr">
        <is>
          <t>N/A</t>
        </is>
      </c>
      <c r="Q75" s="439" t="inlineStr">
        <is>
          <t>11/09/2015</t>
        </is>
      </c>
      <c r="R75" s="439" t="inlineStr">
        <is>
          <t>01/10/2016</t>
        </is>
      </c>
      <c r="S75" s="439" t="inlineStr">
        <is>
          <t>N/A</t>
        </is>
      </c>
      <c r="T75" s="439" t="inlineStr">
        <is>
          <t>24/01/2025</t>
        </is>
      </c>
      <c r="U75" s="439" t="inlineStr">
        <is>
          <t>On 24 January 2025, GB 32047-2025 was published, replacing GB 32047-2015, with energy intensity indicators reduced by approximately 13%-23% across grades compared with the 2015 edition, based on survey data from 165 enterprises of the five major beer groups covering 2021-2023.</t>
        </is>
      </c>
      <c r="V75" s="439">
        <f>IF(R75="","In force",IF(R75="N/A","In force",IF(TODAY()&lt;DATE(VALUE(RIGHT(R75,4)),VALUE(MID(R75,4,2)),VALUE(LEFT(R75,2))),"Scheduled",IF(S75="","In force",IF(S75="N/A","In force",IF(TODAY()&lt;DATE(VALUE(RIGHT(S75,4)),VALUE(MID(S75,4,2)),VALUE(LEFT(S75,2))),"In force","Ended"))))))</f>
        <v/>
      </c>
      <c r="W75" s="439" t="inlineStr">
        <is>
          <t>State Administration for Market Regulation; Standardization Administration of China</t>
        </is>
      </c>
      <c r="X75" s="439" t="inlineStr">
        <is>
          <t>Beer production units</t>
        </is>
      </c>
      <c r="Y75" s="439" t="inlineStr">
        <is>
          <t>New; Existing</t>
        </is>
      </c>
      <c r="Z75" s="439" t="inlineStr">
        <is>
          <t>Beer production units encompassing mashing, fermentation, filtration, packaging and other full-process production units and auxiliary systems (excluding craft breweries).</t>
        </is>
      </c>
      <c r="AA75" s="439" t="inlineStr">
        <is>
          <t>N/A</t>
        </is>
      </c>
      <c r="AB75" s="439" t="inlineStr">
        <is>
          <t>N/A</t>
        </is>
      </c>
      <c r="AC75" s="439" t="inlineStr">
        <is>
          <t>Firms</t>
        </is>
      </c>
      <c r="AD75" s="439" t="inlineStr">
        <is>
          <t>Firms operating beer production units within China (excluding craft breweries).</t>
        </is>
      </c>
      <c r="AE75" s="439" t="inlineStr">
        <is>
          <t>Production</t>
        </is>
      </c>
      <c r="AF75" s="439" t="inlineStr">
        <is>
          <t>Operation of beer production units. Existing firms must meet Grade 3 (minimum) intensity limits; new, expansion and renovation firms must meet Grade 2 (access) limits.</t>
        </is>
      </c>
      <c r="AG75" s="439" t="inlineStr">
        <is>
          <t>Grade 3</t>
        </is>
      </c>
      <c r="AH75" s="439" t="inlineStr">
        <is>
          <t>Energy intensity limit grade</t>
        </is>
      </c>
      <c r="AI75" s="439" t="inlineStr">
        <is>
          <t>Energy intensity limits are classified into three grades (Grade 1 is the most stringent, i.e. most advanced). Grade 3 is the minimum limit (mandatory for existing enterprises), Grade 2 is the access limit (mandatory for new, expansion and renovation projects), Grade 1 is the advanced benchmark. Comprehensive energy consumption per unit product (kgce/kL) is the evaluation metric. Energy intensity indicators across all grades have been reduced by approximately 13%-23% compared with the 2015 edition. Calculation methodology follows GB/T 2589.</t>
        </is>
      </c>
      <c r="AJ75" s="439" t="inlineStr">
        <is>
          <t>1) Existing beer producers must meet Grade 3 (minimum) intensity limits to continue operating; non-compliant firms must retrofit or be phased out within a prescribed period. 2) New, expansion and renovation beer projects must meet Grade 2 (access) limits before commissioning. 3) Grade 1 (advanced) values serve as benchmarks to guide industry best practice.</t>
        </is>
      </c>
      <c r="AK75" s="439" t="inlineStr">
        <is>
          <t>N/A</t>
        </is>
      </c>
      <c r="AL75" s="439" t="inlineStr">
        <is>
          <t>N/A</t>
        </is>
      </c>
      <c r="AM75" s="439" t="inlineStr">
        <is>
          <t>Supervisory inspections by government agencies; enterprise energy consumption data reporting</t>
        </is>
      </c>
      <c r="AN75" s="439" t="inlineStr">
        <is>
          <t>Market regulation authorities carry out supervisory inspections on the implementation of energy intensity limit standards at beer production enterprises. Enterprises must report energy resource data as required and are subject to energy conservation inspection.</t>
        </is>
      </c>
      <c r="AO75" s="439" t="inlineStr">
        <is>
          <t>Compliance order; Fines; Differentiated electricity pricing; Phase-out and closure</t>
        </is>
      </c>
      <c r="AP75" s="439" t="inlineStr">
        <is>
          <t>For beer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or closed.</t>
        </is>
      </c>
      <c r="AQ75" s="439" t="inlineStr">
        <is>
          <t>Other incentives or support</t>
        </is>
      </c>
      <c r="AR75" s="439" t="inlineStr">
        <is>
          <t>The state encourages beer producers to benchmark against Grade 1 advanced values and undertake energy conservation and carbon reduction retrofits, guiding and supporting uptake of advanced production capacity through energy conservation reviews and green factory certification; the standard is expected to drive approximately 600 million yuan in technology retrofit investment.</t>
        </is>
      </c>
      <c r="AS75" s="439" t="inlineStr">
        <is>
          <t>N/A</t>
        </is>
      </c>
      <c r="AT75" s="439" t="inlineStr">
        <is>
          <t>N/A</t>
        </is>
      </c>
      <c r="AU75" s="439" t="inlineStr">
        <is>
          <t>C11</t>
        </is>
      </c>
      <c r="AV75" s="439" t="inlineStr">
        <is>
          <t>CO2</t>
        </is>
      </c>
      <c r="AW75" s="439" t="inlineStr">
        <is>
          <t>Positive</t>
        </is>
      </c>
      <c r="AX75" s="439" t="inlineStr">
        <is>
          <t>Energy conservation</t>
        </is>
      </c>
      <c r="AY75" s="439" t="inlineStr">
        <is>
          <t>GB 32047-2025 Norm of Energy Consumption per Unit Production of Beer</t>
        </is>
      </c>
      <c r="AZ75" s="439" t="inlineStr">
        <is>
          <t>https://openstd.samr.gov.cn/bzgk/std/newGbInfo?hcno=FD4197AA490DD8F5038521420BB8EAB6</t>
        </is>
      </c>
      <c r="BA75" s="439" t="inlineStr">
        <is>
          <t>GB 32047-2015 (superseded): https://openstd.samr.gov.cn/bzgk/std/newGbInfo?hcno=C1DFB96F1DEE094771AD9648B5A06D9C</t>
        </is>
      </c>
    </row>
    <row r="76">
      <c r="A76" s="439" t="inlineStr">
        <is>
          <t>CHNPRFEILI11S000</t>
        </is>
      </c>
      <c r="B76" s="439" t="inlineStr">
        <is>
          <t>Instrument</t>
        </is>
      </c>
      <c r="C76" s="439" t="inlineStr">
        <is>
          <t>Performance standard</t>
        </is>
      </c>
      <c r="D76" s="439" t="inlineStr">
        <is>
          <t>Energy intensity limit for industrial production</t>
        </is>
      </c>
      <c r="E76" s="439" t="inlineStr">
        <is>
          <t>Energy</t>
        </is>
      </c>
      <c r="F76" s="439" t="inlineStr">
        <is>
          <t>Natural gas power generation</t>
        </is>
      </c>
      <c r="G76" s="439" t="inlineStr">
        <is>
          <t>燃气-蒸汽联合循环发电机组单位产品能源消耗限额</t>
        </is>
      </c>
      <c r="H76" s="439" t="inlineStr">
        <is>
          <t>Norm of Energy Consumption per Unit Production of Gas-Steam Combined Cycle Power Generation Units</t>
        </is>
      </c>
      <c r="I76" s="439" t="inlineStr">
        <is>
          <t>N/A</t>
        </is>
      </c>
      <c r="J76" s="439" t="inlineStr">
        <is>
          <t>GB 45247-2025 Norm of Energy Consumption per Unit Production of Gas-Steam Combined Cycle Power Generation Units is a mandatory national standard, published on 24 January 2025 and effective 1 August 2025, the first standard of its kind. It applies to the calculation and assessment of net coal consumption rate for electricity supply and heat supply of gas-steam combined cycle power generation units with a rated capacity of 100 MW or above, and the energy consumption control of new, expansion and renovation units. Distributed gas-fired power generation projects are excluded. Energy intensity limits are classified into three grades (Grade 1 is the most stringent), with Grade 3 as the minimum limit (mandatory for existing units), Grade 2 as the access limit (mandatory for new, expansion and renovation units), and Grade 1 as the advanced benchmark. Limits for net coal consumption rate for electricity supply and heat supply are set by gas turbine class (H-class, F-class, E-class) and unit capacity. The standard is expected to cumulatively save 3 million tce and reduce CO2 emissions by approximately 8 million tonnes during the 15th Five-Year Plan period.</t>
        </is>
      </c>
      <c r="K76" s="439" t="inlineStr">
        <is>
          <t>Energy efficiency; Energy conservation</t>
        </is>
      </c>
      <c r="L76" s="439" t="inlineStr">
        <is>
          <t>Direct</t>
        </is>
      </c>
      <c r="M76" s="439" t="inlineStr">
        <is>
          <t>Supply-side</t>
        </is>
      </c>
      <c r="N76" s="439" t="inlineStr">
        <is>
          <t>CHN</t>
        </is>
      </c>
      <c r="O76" s="439" t="inlineStr">
        <is>
          <t>national</t>
        </is>
      </c>
      <c r="P76" s="439" t="inlineStr">
        <is>
          <t>N/A</t>
        </is>
      </c>
      <c r="Q76" s="439" t="inlineStr">
        <is>
          <t>24/01/2025</t>
        </is>
      </c>
      <c r="R76" s="439" t="inlineStr">
        <is>
          <t>01/08/2025</t>
        </is>
      </c>
      <c r="S76" s="439" t="inlineStr">
        <is>
          <t>N/A</t>
        </is>
      </c>
      <c r="T76" s="439" t="inlineStr">
        <is>
          <t>N/A</t>
        </is>
      </c>
      <c r="U76" s="439" t="inlineStr">
        <is>
          <t>N/A</t>
        </is>
      </c>
      <c r="V76" s="439">
        <f>IF(R76="","In force",IF(R76="N/A","In force",IF(TODAY()&lt;DATE(VALUE(RIGHT(R76,4)),VALUE(MID(R76,4,2)),VALUE(LEFT(R76,2))),"Scheduled",IF(S76="","In force",IF(S76="N/A","In force",IF(TODAY()&lt;DATE(VALUE(RIGHT(S76,4)),VALUE(MID(S76,4,2)),VALUE(LEFT(S76,2))),"In force","Ended"))))))</f>
        <v/>
      </c>
      <c r="W76" s="439" t="inlineStr">
        <is>
          <t>State Administration for Market Regulation; Standardization Administration of China</t>
        </is>
      </c>
      <c r="X76" s="439" t="inlineStr">
        <is>
          <t>Gas-steam combined cycle power generation units</t>
        </is>
      </c>
      <c r="Y76" s="439" t="inlineStr">
        <is>
          <t>New; Existing</t>
        </is>
      </c>
      <c r="Z76" s="439" t="inlineStr">
        <is>
          <t>Gas-steam combined cycle power generation units with a rated capacity of 100 MW or above, classified by gas turbine inlet temperature class: Class H (&gt;1,500 degrees C), Class F (1,250-1,500 degrees C), Class E (1,100-1,250 degrees C). Distributed gas-fired power generation projects are excluded.</t>
        </is>
      </c>
      <c r="AA76" s="439" t="inlineStr">
        <is>
          <t>N/A</t>
        </is>
      </c>
      <c r="AB76" s="439" t="inlineStr">
        <is>
          <t>N/A</t>
        </is>
      </c>
      <c r="AC76" s="439" t="inlineStr">
        <is>
          <t>Firms</t>
        </is>
      </c>
      <c r="AD76" s="439" t="inlineStr">
        <is>
          <t>Firms operating gas-steam combined cycle power generation units within China.</t>
        </is>
      </c>
      <c r="AE76" s="439" t="inlineStr">
        <is>
          <t>Production</t>
        </is>
      </c>
      <c r="AF76" s="439" t="inlineStr">
        <is>
          <t>Operation of gas-steam combined cycle power generation units. Existing units must meet Grade 3 (minimum) intensity limits; new, expansion and renovation units must meet Grade 2 (access) limits.</t>
        </is>
      </c>
      <c r="AG76" s="439" t="inlineStr">
        <is>
          <t>Grade 3</t>
        </is>
      </c>
      <c r="AH76" s="439" t="inlineStr">
        <is>
          <t>Energy intensity limit grade</t>
        </is>
      </c>
      <c r="AI76" s="439" t="inlineStr">
        <is>
          <t>Energy intensity limits are classified into three grades (Grade 1 is the most stringent, i.e. most advanced). Grade 3 is the minimum limit (mandatory for existing units), Grade 2 is the access limit (mandatory for new, expansion and renovation units), Grade 1 is the advanced benchmark. Net coal consumption rate for electricity supply (gce/kWh) and net coal consumption rate for heat supply (kgce/GJ) are the evaluation metrics. Class H (600 MW): Grade 3 &lt;=210, Grade 2 &lt;=205, Grade 1 &lt;=198. Class F (400 MW): Grade 3 &lt;=222, Grade 2 &lt;=210, Grade 1 &lt;=201. Class F (300 MW, CHP): Grade 3 electricity &lt;=226 / heat &lt;=39, Grade 2 &lt;=215 / &lt;=38.5, Grade 1 &lt;=205 / &lt;=38. Class F (100 MW): Grade 3 &lt;=240, Grade 2 &lt;=230, Grade 1 &lt;=218. Class E (100 MW): Grade 3 &lt;=255, Grade 2 &lt;=245, Grade 1 &lt;=232.</t>
        </is>
      </c>
      <c r="AJ76" s="439" t="inlineStr">
        <is>
          <t>1) Existing gas-steam combined cycle power generation units must meet Grade 3 (minimum) intensity limits to continue operating; non-compliant units must undergo energy conservation retrofits. 2) New, expansion and renovation units must meet Grade 2 (access) limits before approval and commissioning. 3) Grade 1 (advanced) values serve as benchmarks to guide industry best practice.</t>
        </is>
      </c>
      <c r="AK76" s="439" t="inlineStr">
        <is>
          <t>N/A</t>
        </is>
      </c>
      <c r="AL76" s="439" t="inlineStr">
        <is>
          <t>N/A</t>
        </is>
      </c>
      <c r="AM76" s="439" t="inlineStr">
        <is>
          <t>Supervisory inspections by government agencies; enterprise energy consumption data reporting</t>
        </is>
      </c>
      <c r="AN76" s="439" t="inlineStr">
        <is>
          <t>Market regulation authorities and energy authorities carry out supervisory inspections on the implementation of energy intensity limit standards at gas-fired power generation enterprises. Enterprises must report energy resource data as required and are subject to energy conservation inspection and power sector regulation.</t>
        </is>
      </c>
      <c r="AO76" s="439" t="inlineStr">
        <is>
          <t>Compliance order; Fines; Differentiated electricity pricing; Phase-out and closure</t>
        </is>
      </c>
      <c r="AP76" s="439" t="inlineStr">
        <is>
          <t>For gas-fired power enterprises that do not meet the mandatory energy intensity limit standard, relevant authorities shall order rectification within a prescribed period; those failing to complete rectification or still not meeting the standard after rectification shall be subject to differentiated gas/electricity pricing and lawfully subject to shutdown measures.</t>
        </is>
      </c>
      <c r="AQ76" s="439" t="inlineStr">
        <is>
          <t>Other incentives or support</t>
        </is>
      </c>
      <c r="AR76" s="439" t="inlineStr">
        <is>
          <t>The state encourages gas-fired power enterprises to benchmark against Grade 1 advanced values and undertake energy conservation and carbon reduction retrofits, guiding and supporting uptake of advanced production capacity through energy conservation reviews and green electricity certification. The standard is expected to cumulatively save 3 million tce and reduce CO2 emissions by approximately 8 million tonnes during the 15th Five-Year Plan period.</t>
        </is>
      </c>
      <c r="AS76" s="439" t="inlineStr">
        <is>
          <t>N/A</t>
        </is>
      </c>
      <c r="AT76" s="439" t="inlineStr">
        <is>
          <t>N/A</t>
        </is>
      </c>
      <c r="AU76" s="439" t="inlineStr">
        <is>
          <t>D35</t>
        </is>
      </c>
      <c r="AV76" s="439" t="inlineStr">
        <is>
          <t>CO2</t>
        </is>
      </c>
      <c r="AW76" s="439" t="inlineStr">
        <is>
          <t>Positive</t>
        </is>
      </c>
      <c r="AX76" s="439" t="inlineStr">
        <is>
          <t>Energy conservation; Pollution control</t>
        </is>
      </c>
      <c r="AY76" s="439" t="inlineStr">
        <is>
          <t>GB 45247-2025 Norm of Energy Consumption per Unit Production of Gas-Steam Combined Cycle Power Generation Units</t>
        </is>
      </c>
      <c r="AZ76" s="439" t="inlineStr">
        <is>
          <t>https://openstd.samr.gov.cn/bzgk/std/newGbInfo?hcno=3627D46BC09E598FDFBD4C3870A45CA4</t>
        </is>
      </c>
      <c r="BA76" s="439" t="inlineStr">
        <is>
          <t>N/A</t>
        </is>
      </c>
    </row>
    <row r="77">
      <c r="A77" s="439" t="inlineStr">
        <is>
          <t>CHNPRFEILI12S000</t>
        </is>
      </c>
      <c r="B77" s="439" t="inlineStr">
        <is>
          <t>Instrument</t>
        </is>
      </c>
      <c r="C77" s="439" t="inlineStr">
        <is>
          <t>Performance standard</t>
        </is>
      </c>
      <c r="D77" s="439" t="inlineStr">
        <is>
          <t>Energy intensity limit for industrial production</t>
        </is>
      </c>
      <c r="E77" s="439" t="inlineStr">
        <is>
          <t>Industry</t>
        </is>
      </c>
      <c r="F77" s="439" t="inlineStr">
        <is>
          <t>Wood processing</t>
        </is>
      </c>
      <c r="G77" s="439" t="inlineStr">
        <is>
          <t>人造板类主要产品单位产品能源消耗限额</t>
        </is>
      </c>
      <c r="H77" s="439" t="inlineStr">
        <is>
          <t>Norm of Energy Consumption per Unit Production of Main Wood-Based Panel Products</t>
        </is>
      </c>
      <c r="I77" s="439" t="inlineStr">
        <is>
          <t>N/A</t>
        </is>
      </c>
      <c r="J77" s="439" t="inlineStr">
        <is>
          <t>GB 45246-2025 Norm of Energy Consumption per Unit Production of Main Wood-Based Panel Products is a mandatory national standard, published on 24 January 2025 and effective 1 February 2026, the first standard of its kind. It applies to the calculation and assessment of energy consumption per unit production, and the energy consumption control of new, expansion and renovation projects for medium-density fibreboard, high-density fibreboard, ordinary plywood and ordinary particleboard producers using wood-based materials. Energy intensity limits are classified into three grades (Grade 1 is the most stringent), with Grade 3 as the minimum limit (mandatory for existing firms), Grade 2 as the access limit (mandatory for new, expansion and renovation projects), and Grade 1 as the advanced benchmark. Limits are set by product type. The full implementation of the standard is expected to save approximately 300,000 tce per year and reduce CO2 emissions by approximately 750,000 tonnes per year.</t>
        </is>
      </c>
      <c r="K77" s="439" t="inlineStr">
        <is>
          <t>Energy efficiency; Energy conservation</t>
        </is>
      </c>
      <c r="L77" s="439" t="inlineStr">
        <is>
          <t>Direct</t>
        </is>
      </c>
      <c r="M77" s="439" t="inlineStr">
        <is>
          <t>Supply-side</t>
        </is>
      </c>
      <c r="N77" s="439" t="inlineStr">
        <is>
          <t>CHN</t>
        </is>
      </c>
      <c r="O77" s="439" t="inlineStr">
        <is>
          <t>national</t>
        </is>
      </c>
      <c r="P77" s="439" t="inlineStr">
        <is>
          <t>N/A</t>
        </is>
      </c>
      <c r="Q77" s="439" t="inlineStr">
        <is>
          <t>24/01/2025</t>
        </is>
      </c>
      <c r="R77" s="439" t="inlineStr">
        <is>
          <t>01/02/2026</t>
        </is>
      </c>
      <c r="S77" s="439" t="inlineStr">
        <is>
          <t>N/A</t>
        </is>
      </c>
      <c r="T77" s="439" t="inlineStr">
        <is>
          <t>N/A</t>
        </is>
      </c>
      <c r="U77" s="439" t="inlineStr">
        <is>
          <t>N/A</t>
        </is>
      </c>
      <c r="V77" s="439">
        <f>IF(R77="","In force",IF(R77="N/A","In force",IF(TODAY()&lt;DATE(VALUE(RIGHT(R77,4)),VALUE(MID(R77,4,2)),VALUE(LEFT(R77,2))),"Scheduled",IF(S77="","In force",IF(S77="N/A","In force",IF(TODAY()&lt;DATE(VALUE(RIGHT(S77,4)),VALUE(MID(S77,4,2)),VALUE(LEFT(S77,2))),"In force","Ended"))))))</f>
        <v/>
      </c>
      <c r="W77" s="439" t="inlineStr">
        <is>
          <t>State Administration for Market Regulation; Standardization Administration of China</t>
        </is>
      </c>
      <c r="X77" s="439" t="inlineStr">
        <is>
          <t>Wood-based panel production facilities</t>
        </is>
      </c>
      <c r="Y77" s="439" t="inlineStr">
        <is>
          <t>New; Existing</t>
        </is>
      </c>
      <c r="Z77" s="439" t="inlineStr">
        <is>
          <t>Production facilities for medium-density fibreboard, high-density fibreboard, ordinary plywood and ordinary particleboard using wood-based materials as raw materials, including hot pressing, drying, adhesive preparation and other main production systems and auxiliary systems.</t>
        </is>
      </c>
      <c r="AA77" s="439" t="inlineStr">
        <is>
          <t>N/A</t>
        </is>
      </c>
      <c r="AB77" s="439" t="inlineStr">
        <is>
          <t>N/A</t>
        </is>
      </c>
      <c r="AC77" s="439" t="inlineStr">
        <is>
          <t>Firms</t>
        </is>
      </c>
      <c r="AD77" s="439" t="inlineStr">
        <is>
          <t>Firms operating wood-based panel production facilities within China.</t>
        </is>
      </c>
      <c r="AE77" s="439" t="inlineStr">
        <is>
          <t>Production</t>
        </is>
      </c>
      <c r="AF77" s="439" t="inlineStr">
        <is>
          <t>Operation of wood-based panel production facilities. Existing firms must meet Grade 3 (minimum) intensity limits; new, expansion and renovation firms must meet Grade 2 (access) limits.</t>
        </is>
      </c>
      <c r="AG77" s="439" t="inlineStr">
        <is>
          <t>Grade 3</t>
        </is>
      </c>
      <c r="AH77" s="439" t="inlineStr">
        <is>
          <t>Energy intensity limit grade</t>
        </is>
      </c>
      <c r="AI77"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(kgce/m³) is the evaluation metric, with limits set by product type. Fibreboard: Grade 3 ≤180, Grade 2 ≤130, Grade 1 ≤120. Ordinary plywood (full process): Grade 3 ≤223, Grade 2 ≤197, Grade 1 ≤170. Ordinary plywood (pre-processing only): Grade 3 ≤150, Grade 2 ≤130, Grade 1 ≤110. Ordinary plywood (post-processing only): Grade 3 ≤73, Grade 2 ≤67, Grade 1 ≤60. Particleboard (ordinary type): Grade 3 ≤150, Grade 2 ≤110, Grade 1 ≤100.</t>
        </is>
      </c>
      <c r="AJ77" s="439" t="inlineStr">
        <is>
          <t>1) Existing wood-based panel producers must meet Grade 3 (minimum) intensity limits to continue operating; non-compliant producers must undergo retrofits within a prescribed period or be phased out. 2) New, expansion and renovation wood-based panel projects must meet Grade 2 (access) limits before commissioning. 3) Grade 1 (advanced) values serve as benchmarks to guide industry best practice.</t>
        </is>
      </c>
      <c r="AK77" s="439" t="inlineStr">
        <is>
          <t>N/A</t>
        </is>
      </c>
      <c r="AL77" s="439" t="inlineStr">
        <is>
          <t>N/A</t>
        </is>
      </c>
      <c r="AM77" s="439" t="inlineStr">
        <is>
          <t>Supervisory inspections by government agencies; enterprise energy consumption data reporting</t>
        </is>
      </c>
      <c r="AN77" s="439" t="inlineStr">
        <is>
          <t>Market regulation authorities carry out supervisory inspections on the implementation of energy intensity limit standards at alumina production enterprises. Enterprises must report energy resource data as required and are subject to energy conservation inspection.</t>
        </is>
      </c>
      <c r="AO77" s="439" t="inlineStr">
        <is>
          <t>Compliance order; Fines; Differentiated electricity pricing; Phase-out and closure</t>
        </is>
      </c>
      <c r="AP77" s="439" t="inlineStr">
        <is>
          <t>For wood-based panel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77" s="439" t="inlineStr">
        <is>
          <t>Other incentives or support</t>
        </is>
      </c>
      <c r="AR77" s="439" t="inlineStr">
        <is>
          <t>The state encourages wood-based panel producers to benchmark against Grade 1 advanced values and undertake energy conservation and carbon reduction retrofits, guiding and supporting uptake of advanced production capacity through energy conservation reviews and green factory designation.</t>
        </is>
      </c>
      <c r="AS77" s="439" t="inlineStr">
        <is>
          <t>N/A</t>
        </is>
      </c>
      <c r="AT77" s="439" t="inlineStr">
        <is>
          <t>N/A</t>
        </is>
      </c>
      <c r="AU77" s="439" t="inlineStr">
        <is>
          <t>C16</t>
        </is>
      </c>
      <c r="AV77" s="439" t="inlineStr">
        <is>
          <t>CO2</t>
        </is>
      </c>
      <c r="AW77" s="439" t="inlineStr">
        <is>
          <t>Positive</t>
        </is>
      </c>
      <c r="AX77" s="439" t="inlineStr">
        <is>
          <t>Energy conservation</t>
        </is>
      </c>
      <c r="AY77" s="439" t="inlineStr">
        <is>
          <t>GB 45246-2025 Norm of Energy Consumption per Unit Production of Main Wood-Based Panel Products</t>
        </is>
      </c>
      <c r="AZ77" s="439" t="inlineStr">
        <is>
          <t>https://openstd.samr.gov.cn/bzgk/std/newGbInfo?hcno=414C651F4237CDBA21C70AB30480A56E</t>
        </is>
      </c>
      <c r="BA77" s="439" t="inlineStr">
        <is>
          <t>N/A</t>
        </is>
      </c>
    </row>
    <row r="78">
      <c r="A78" s="439" t="inlineStr">
        <is>
          <t>CHNPRFEILI13S000</t>
        </is>
      </c>
      <c r="B78" s="439" t="inlineStr">
        <is>
          <t>Instrument</t>
        </is>
      </c>
      <c r="C78" s="439" t="inlineStr">
        <is>
          <t>Performance standard</t>
        </is>
      </c>
      <c r="D78" s="439" t="inlineStr">
        <is>
          <t>Energy intensity limit for industrial production</t>
        </is>
      </c>
      <c r="E78" s="439" t="inlineStr">
        <is>
          <t>Industry</t>
        </is>
      </c>
      <c r="F78" s="439" t="inlineStr">
        <is>
          <t>Chemicals</t>
        </is>
      </c>
      <c r="G78" s="439" t="inlineStr">
        <is>
          <t>工业硫酸、稀硝酸和冰醋酸单位产品能源消耗限额</t>
        </is>
      </c>
      <c r="H78" s="439" t="inlineStr">
        <is>
          <t>Norm of Energy Consumption per Unit Production of Industrial Sulfuric Acid, Dilute Nitric Acid and Glacial Acetic Acid</t>
        </is>
      </c>
      <c r="I78" s="439" t="inlineStr">
        <is>
          <t>N/A</t>
        </is>
      </c>
      <c r="J78" s="439" t="inlineStr">
        <is>
          <t>GB 29141-2024 Norm of Energy Consumption per Unit Production of Industrial Sulfuric Acid, Dilute Nitric Acid and Glacial Acetic Acid is a mandatory national standard, published on 28 May 2024 and effective 1 June 2025, consolidating and replacing GB 29141-2012, GB 29437-2012 and GB 29441-2012. It applies to the calculation and assessment of energy consumption per unit production, and the energy consumption control of new, expansion and renovation projects for industrial sulfuric acid, dilute nitric acid and glacial acetic acid producers. Energy intensity limits are classified into three grades (Grade 1 is the most stringent), with Grade 3 as the minimum limit (mandatory for existing firms), Grade 2 as the access limit (mandatory for new, expansion and renovation projects), and Grade 1 as the advanced benchmark. Limits are set by product type and process route (sulphur, pyrite, smelting off-gas, etc.).</t>
        </is>
      </c>
      <c r="K78" s="439" t="inlineStr">
        <is>
          <t>Energy efficiency; Energy conservation</t>
        </is>
      </c>
      <c r="L78" s="439" t="inlineStr">
        <is>
          <t>Direct</t>
        </is>
      </c>
      <c r="M78" s="439" t="inlineStr">
        <is>
          <t>Supply-side</t>
        </is>
      </c>
      <c r="N78" s="439" t="inlineStr">
        <is>
          <t>CHN</t>
        </is>
      </c>
      <c r="O78" s="439" t="inlineStr">
        <is>
          <t>national</t>
        </is>
      </c>
      <c r="P78" s="439" t="inlineStr">
        <is>
          <t>N/A</t>
        </is>
      </c>
      <c r="Q78" s="439" t="inlineStr">
        <is>
          <t>27/09/2012</t>
        </is>
      </c>
      <c r="R78" s="439" t="inlineStr">
        <is>
          <t>01/10/2013</t>
        </is>
      </c>
      <c r="S78" s="439" t="inlineStr">
        <is>
          <t>N/A</t>
        </is>
      </c>
      <c r="T78" s="439" t="inlineStr">
        <is>
          <t>28/05/2024</t>
        </is>
      </c>
      <c r="U78" s="439" t="inlineStr">
        <is>
          <t>On 28 May 2024, GB 29141-2024 was published, consolidating and replacing GB 29141-2012, GB 29437-2012 and GB 29441-2012, merging energy intensity limits for industrial sulfuric acid, dilute nitric acid and glacial acetic acid into a single standard, and updating energy intensity limits across all grades.</t>
        </is>
      </c>
      <c r="V78" s="439">
        <f>IF(R78="","In force",IF(R78="N/A","In force",IF(TODAY()&lt;DATE(VALUE(RIGHT(R78,4)),VALUE(MID(R78,4,2)),VALUE(LEFT(R78,2))),"Scheduled",IF(S78="","In force",IF(S78="N/A","In force",IF(TODAY()&lt;DATE(VALUE(RIGHT(S78,4)),VALUE(MID(S78,4,2)),VALUE(LEFT(S78,2))),"In force","Ended"))))))</f>
        <v/>
      </c>
      <c r="W78" s="439" t="inlineStr">
        <is>
          <t>State Administration for Market Regulation; Standardization Administration of China</t>
        </is>
      </c>
      <c r="X78" s="439" t="inlineStr">
        <is>
          <t>Sulfuric acid, dilute nitric acid and glacial acetic acid production facilities</t>
        </is>
      </c>
      <c r="Y78" s="439" t="inlineStr">
        <is>
          <t>New; Existing</t>
        </is>
      </c>
      <c r="Z78" s="439" t="inlineStr">
        <is>
          <t>Production facilities for industrial sulfuric acid (sulphur-burning process, pyrite process, copper smelting off-gas process, etc.), dilute nitric acid and glacial acetic acid, including raw material handling, reaction, absorption/distillation and other main process systems and auxiliary production systems.</t>
        </is>
      </c>
      <c r="AA78" s="439" t="inlineStr">
        <is>
          <t>N/A</t>
        </is>
      </c>
      <c r="AB78" s="439" t="inlineStr">
        <is>
          <t>N/A</t>
        </is>
      </c>
      <c r="AC78" s="439" t="inlineStr">
        <is>
          <t>Firms</t>
        </is>
      </c>
      <c r="AD78" s="439" t="inlineStr">
        <is>
          <t>Firms operating industrial sulfuric acid, dilute nitric acid or glacial acetic acid production facilities within China.</t>
        </is>
      </c>
      <c r="AE78" s="439" t="inlineStr">
        <is>
          <t>Production</t>
        </is>
      </c>
      <c r="AF78" s="439" t="inlineStr">
        <is>
          <t>Operation of sulfuric acid, dilute nitric acid and glacial acetic acid production facilities. Existing firms must meet Grade 3 (minimum) intensity limits; new, expansion and renovation firms must meet Grade 2 (access) limits.</t>
        </is>
      </c>
      <c r="AG78" s="439" t="inlineStr">
        <is>
          <t>Grade 3</t>
        </is>
      </c>
      <c r="AH78" s="439" t="inlineStr">
        <is>
          <t>Energy intensity limit grade</t>
        </is>
      </c>
      <c r="AI78"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with limits set by product type and process route. Industrial sulfuric acid (sulphur): Grade 3 ≤-140, Grade 2 ≤-190, Grade 1 ≤-205. Industrial sulfuric acid (pyrite): Grade 3 ≤-120, Grade 2 ≤-130, Grade 1 ≤-140. Industrial sulfuric acid (copper smelting off-gas): Grade 3 ≤10, Grade 2 ≤-10, Grade 1 ≤-50. Dilute nitric acid: Grade 3 ≤30, Grade 2 ≤-5, Grade 1 ≤-20. Glacial acetic acid: Grade 3 ≤120, Grade 2 ≤90, Grade 1 ≤70.</t>
        </is>
      </c>
      <c r="AJ78" s="439" t="inlineStr">
        <is>
          <t>1) Existing sulfuric acid, dilute nitric acid and glacial acetic acid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78" s="439" t="inlineStr">
        <is>
          <t>N/A</t>
        </is>
      </c>
      <c r="AL78" s="439" t="inlineStr">
        <is>
          <t>N/A</t>
        </is>
      </c>
      <c r="AM78" s="439" t="inlineStr">
        <is>
          <t>Inspections or audits conducted by government authorities or third parties; Energy consumption data reporting by firms</t>
        </is>
      </c>
      <c r="AN78" s="439" t="inlineStr">
        <is>
          <t>Market regulatory authorities conduct supervision inspections on sulfuric acid, dilute nitric acid and glacial acetic acid producers' compliance with energy intensity limit standards; firms must submit annual energy consumption data and undergo energy conservation supervision.</t>
        </is>
      </c>
      <c r="AO78" s="439" t="inlineStr">
        <is>
          <t>Compliance order; Fines; Differentiated electricity pricing; Phase-out and closure</t>
        </is>
      </c>
      <c r="AP78" s="439" t="inlineStr">
        <is>
          <t>For sulfuric acid, dilute nitric acid or glacial acetic acid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78" s="439" t="inlineStr">
        <is>
          <t>The state encourages sulfuric acid, dilute nitric acid and glacial acetic acid producers to benchmark against Grade 1 advanced values and undertake energy conservation and carbon reduction retrofits, guiding and supporting uptake of advanced production capacity through energy conservation reviews and green factory designation.</t>
        </is>
      </c>
      <c r="AR78" s="439" t="inlineStr">
        <is>
          <t>The state encourages sulfuric acid, dilute nitric acid and glacial acetic acid producers to benchmark against Grade 1 advanced values and undertake energy conservation and carbon reduction retrofits, guiding and supporting uptake of advanced production capacity through energy conservation reviews and green factory designation.</t>
        </is>
      </c>
      <c r="AS78" s="439" t="inlineStr">
        <is>
          <t>N/A</t>
        </is>
      </c>
      <c r="AT78" s="439" t="inlineStr">
        <is>
          <t>N/A</t>
        </is>
      </c>
      <c r="AU78" s="439" t="inlineStr">
        <is>
          <t>C20</t>
        </is>
      </c>
      <c r="AV78" s="439" t="inlineStr">
        <is>
          <t>CO2</t>
        </is>
      </c>
      <c r="AW78" s="439" t="inlineStr">
        <is>
          <t>Positive</t>
        </is>
      </c>
      <c r="AX78" s="439" t="inlineStr">
        <is>
          <t>Energy conservation</t>
        </is>
      </c>
      <c r="AY78" s="439" t="inlineStr">
        <is>
          <t>GB 29141-2024 Norm of Energy Consumption per Unit Production of Industrial Sulfuric Acid, Dilute Nitric Acid and Glacial Acetic Acid</t>
        </is>
      </c>
      <c r="AZ78" s="439" t="inlineStr">
        <is>
          <t>https://openstd.samr.gov.cn/bzgk/std/newGbInfo?hcno=8836ECA91BD3B22A28570D35D8B21D41</t>
        </is>
      </c>
      <c r="BA78" s="439" t="inlineStr">
        <is>
          <t>GB 29141-2012 (superseded): https://openstd.samr.gov.cn/bzgk/std/nd?no=2162</t>
        </is>
      </c>
    </row>
    <row r="79">
      <c r="A79" s="439" t="inlineStr">
        <is>
          <t>CHNPRFEILI14S000</t>
        </is>
      </c>
      <c r="B79" s="439" t="inlineStr">
        <is>
          <t>Instrument</t>
        </is>
      </c>
      <c r="C79" s="439" t="inlineStr">
        <is>
          <t>Performance standard</t>
        </is>
      </c>
      <c r="D79" s="439" t="inlineStr">
        <is>
          <t>Energy intensity limit for industrial production</t>
        </is>
      </c>
      <c r="E79" s="439" t="inlineStr">
        <is>
          <t>Industry</t>
        </is>
      </c>
      <c r="F79" s="439" t="inlineStr">
        <is>
          <t>Chemicals</t>
        </is>
      </c>
      <c r="G79" s="439" t="inlineStr">
        <is>
          <t>烧碱、聚氯乙烯树脂和甲烷氯化物单位产品能源消耗限额</t>
        </is>
      </c>
      <c r="H79" s="439" t="inlineStr">
        <is>
          <t>Norm of Energy Consumption per Unit Production of Caustic Soda, PVC Resin and Chlorinated Methanes</t>
        </is>
      </c>
      <c r="I79" s="439" t="inlineStr">
        <is>
          <t>N/A</t>
        </is>
      </c>
      <c r="J79" s="439" t="inlineStr">
        <is>
          <t>GB 21257-2024 Norm of Energy Consumption per Unit Production of Caustic Soda, PVC Resin and Chlorinated Methanes is a mandatory national standard, published on 29 April 2024 and effective 1 May 2025, replacing GB 21257-2014 and GB 30527-2014. It applies to the calculation and assessment of energy consumption per unit production, and the energy consumption control of new, expansion and renovation projects for ion-exchange membrane caustic soda, PVC resin and chlorinated methanes producers. Energy intensity limits are classified into three grades (Grade 1 is the most stringent), with Grade 3 as the minimum limit (mandatory for existing firms), Grade 2 as the access limit (mandatory for new, expansion and renovation projects), and Grade 1 as the advanced benchmark. Compared with the 2014 edition, diaphragm process caustic soda limits were deleted, chlorinated methanes product limits were added, and intensity limits for caustic soda and PVC were further reduced.</t>
        </is>
      </c>
      <c r="K79" s="439" t="inlineStr">
        <is>
          <t>Energy efficiency; Energy conservation</t>
        </is>
      </c>
      <c r="L79" s="439" t="inlineStr">
        <is>
          <t>Direct</t>
        </is>
      </c>
      <c r="M79" s="439" t="inlineStr">
        <is>
          <t>Supply-side</t>
        </is>
      </c>
      <c r="N79" s="439" t="inlineStr">
        <is>
          <t>CHN</t>
        </is>
      </c>
      <c r="O79" s="439" t="inlineStr">
        <is>
          <t>national</t>
        </is>
      </c>
      <c r="P79" s="439" t="inlineStr">
        <is>
          <t>N/A</t>
        </is>
      </c>
      <c r="Q79" s="439" t="inlineStr">
        <is>
          <t>03/12/2007</t>
        </is>
      </c>
      <c r="R79" s="439" t="inlineStr">
        <is>
          <t>01/06/2008</t>
        </is>
      </c>
      <c r="S79" s="439" t="inlineStr">
        <is>
          <t>N/A</t>
        </is>
      </c>
      <c r="T79" s="439" t="inlineStr">
        <is>
          <t>29/04/2024</t>
        </is>
      </c>
      <c r="U79" s="439" t="inlineStr">
        <is>
          <t>On 29 April 2024, GB 21257-2024 was published, replacing GB 21257-2014 and GB 30527-2014, deleting diaphragm process caustic soda facility energy intensity limits, adding chlorinated methanes product energy intensity limits, revising the statistical scope of caustic soda and PVC resin, and updating energy intensity limits across all grades.</t>
        </is>
      </c>
      <c r="V79" s="439">
        <f>IF(R79="","In force",IF(R79="N/A","In force",IF(TODAY()&lt;DATE(VALUE(RIGHT(R79,4)),VALUE(MID(R79,4,2)),VALUE(LEFT(R79,2))),"Scheduled",IF(S79="","In force",IF(S79="N/A","In force",IF(TODAY()&lt;DATE(VALUE(RIGHT(S79,4)),VALUE(MID(S79,4,2)),VALUE(LEFT(S79,2))),"In force","Ended"))))))</f>
        <v/>
      </c>
      <c r="W79" s="439" t="inlineStr">
        <is>
          <t>State Administration for Market Regulation; Standardization Administration of China</t>
        </is>
      </c>
      <c r="X79" s="439" t="inlineStr">
        <is>
          <t>Caustic soda, PVC resin and chlorinated methanes production facilities</t>
        </is>
      </c>
      <c r="Y79" s="439" t="inlineStr">
        <is>
          <t>New; Existing</t>
        </is>
      </c>
      <c r="Z79" s="439" t="inlineStr">
        <is>
          <t>Ion-exchange membrane caustic soda production facilities, PVC resin production facilities and chlorinated methanes production facilities, including electrolysis, polymerisation, chlorination, distillation and other main process units and auxiliary production systems.</t>
        </is>
      </c>
      <c r="AA79" s="439" t="inlineStr">
        <is>
          <t>N/A</t>
        </is>
      </c>
      <c r="AB79" s="439" t="inlineStr">
        <is>
          <t>N/A</t>
        </is>
      </c>
      <c r="AC79" s="439" t="inlineStr">
        <is>
          <t>Firms</t>
        </is>
      </c>
      <c r="AD79" s="439" t="inlineStr">
        <is>
          <t>Firms operating caustic soda, PVC resin or chlorinated methanes production facilities within China.</t>
        </is>
      </c>
      <c r="AE79" s="439" t="inlineStr">
        <is>
          <t>Production</t>
        </is>
      </c>
      <c r="AF79" s="439" t="inlineStr">
        <is>
          <t>Operation of caustic soda, PVC resin and chlorinated methanes production facilities. Existing firms must meet Grade 3 (minimum) intensity limits; new, expansion and renovation firms must meet Grade 2 (access) limits.</t>
        </is>
      </c>
      <c r="AG79" s="439" t="inlineStr">
        <is>
          <t>Grade 3</t>
        </is>
      </c>
      <c r="AH79" s="439" t="inlineStr">
        <is>
          <t>Energy intensity limit grade</t>
        </is>
      </c>
      <c r="AI79"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with limits set by product type. Ion-exchange membrane liquid caustic soda (NaOH mass fraction ≥30.0%): Grade 3 ≤350, Grade 2 ≤325, Grade 1 ≤308. PVC resin (general-purpose): Grade 3 ≤220, Grade 2 ≤200, Grade 1 ≤185. Chlorinated methanes: limits set by product type.</t>
        </is>
      </c>
      <c r="AJ79" s="439" t="inlineStr">
        <is>
          <t>1) Existing caustic soda, PVC resin and chlorinated methanes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79" s="439" t="inlineStr">
        <is>
          <t>N/A</t>
        </is>
      </c>
      <c r="AL79" s="439" t="inlineStr">
        <is>
          <t>N/A</t>
        </is>
      </c>
      <c r="AM79" s="439" t="inlineStr">
        <is>
          <t>Inspections or audits conducted by government authorities or third parties; Energy consumption data reporting by firms</t>
        </is>
      </c>
      <c r="AN79" s="439" t="inlineStr">
        <is>
          <t>Market regulatory authorities conduct supervision inspections on caustic soda, PVC resin and chlorinated methanes producers' compliance with energy intensity limit standards; firms must submit annual energy consumption data and undergo energy conservation supervision.</t>
        </is>
      </c>
      <c r="AO79" s="439" t="inlineStr">
        <is>
          <t>Compliance order; Fines; Differentiated electricity pricing; Phase-out and closure</t>
        </is>
      </c>
      <c r="AP79" s="439" t="inlineStr">
        <is>
          <t>For caustic soda, PVC resin or chlorinated methanes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79" s="439" t="inlineStr">
        <is>
          <t>The state encourages caustic soda, PVC resin and chlorinated methanes producers to benchmark against Grade 1 advanced values and undertake energy conservation and carbon reduction retrofits, guiding and supporting uptake of advanced production capacity through energy conservation reviews and green factory designation.</t>
        </is>
      </c>
      <c r="AR79" s="439" t="inlineStr">
        <is>
          <t>The state encourages caustic soda, PVC resin and chlorinated methanes producers to benchmark against Grade 1 advanced values and undertake energy conservation and carbon reduction retrofits, guiding and supporting uptake of advanced production capacity through energy conservation reviews and green factory designation.</t>
        </is>
      </c>
      <c r="AS79" s="439" t="inlineStr">
        <is>
          <t>N/A</t>
        </is>
      </c>
      <c r="AT79" s="439" t="inlineStr">
        <is>
          <t>N/A</t>
        </is>
      </c>
      <c r="AU79" s="439" t="inlineStr">
        <is>
          <t>C20</t>
        </is>
      </c>
      <c r="AV79" s="439" t="inlineStr">
        <is>
          <t>CO2</t>
        </is>
      </c>
      <c r="AW79" s="439" t="inlineStr">
        <is>
          <t>Positive</t>
        </is>
      </c>
      <c r="AX79" s="439" t="inlineStr">
        <is>
          <t>Energy conservation</t>
        </is>
      </c>
      <c r="AY79" s="439" t="inlineStr">
        <is>
          <t>GB 21257-2024 Norm of Energy Consumption per Unit Production of Caustic Soda, PVC Resin and Chlorinated Methanes</t>
        </is>
      </c>
      <c r="AZ79" s="439" t="inlineStr">
        <is>
          <t>https://openstd.samr.gov.cn/bzgk/std/newGbInfo?hcno=E49F11C43C31BD89386C871B3D75F054</t>
        </is>
      </c>
      <c r="BA79" s="439" t="inlineStr">
        <is>
          <t>GB 21257-2014 (superseded): https://openstd.samr.gov.cn/bzgk/std/nd?no=2142</t>
        </is>
      </c>
    </row>
    <row r="80">
      <c r="A80" s="439" t="inlineStr">
        <is>
          <t>CHNPRFEILI15S000</t>
        </is>
      </c>
      <c r="B80" s="439" t="inlineStr">
        <is>
          <t>Instrument</t>
        </is>
      </c>
      <c r="C80" s="439" t="inlineStr">
        <is>
          <t>Performance standard</t>
        </is>
      </c>
      <c r="D80" s="439" t="inlineStr">
        <is>
          <t>Energy intensity limit for industrial production</t>
        </is>
      </c>
      <c r="E80" s="439" t="inlineStr">
        <is>
          <t>Industry</t>
        </is>
      </c>
      <c r="F80" s="439" t="inlineStr">
        <is>
          <t>Chemicals</t>
        </is>
      </c>
      <c r="G80" s="439" t="inlineStr">
        <is>
          <t>钛白粉和氧化铁颜料单位产品能源消耗限额</t>
        </is>
      </c>
      <c r="H80" s="439" t="inlineStr">
        <is>
          <t>Norm of Energy Consumption per Unit Production of Titanium Dioxide and Iron Oxide Pigments</t>
        </is>
      </c>
      <c r="I80" s="439" t="inlineStr">
        <is>
          <t>N/A</t>
        </is>
      </c>
      <c r="J80" s="439" t="inlineStr">
        <is>
          <t>GB 32051-2024 Norm of Energy Consumption per Unit Production of Titanium Dioxide and Iron Oxide Pigments is a mandatory national standard, published on 29 April 2024 and effective 1 May 2025, replacing GB 32051-2015. It applies to the calculation and assessment of energy consumption per unit production, and the energy consumption control of new, expansion and renovation projects for sulphate-process and chloride-process titanium dioxide (excluding hydrochloric acid process titanium dioxide and low-grade blast furnace titanium slag low-temperature chlorination process) and iron oxide pigment producers. Energy intensity limits are classified into three grades (Grade 1 is the most stringent), with Grade 3 as the minimum limit (mandatory for existing firms), Grade 2 as the access limit (mandatory for new, expansion and renovation projects), and Grade 1 as the advanced benchmark. Compared with the 2015 edition, iron oxide pigment intensity limits were newly added.</t>
        </is>
      </c>
      <c r="K80" s="439" t="inlineStr">
        <is>
          <t>Energy efficiency; Energy conservation</t>
        </is>
      </c>
      <c r="L80" s="439" t="inlineStr">
        <is>
          <t>Direct</t>
        </is>
      </c>
      <c r="M80" s="439" t="inlineStr">
        <is>
          <t>Supply-side</t>
        </is>
      </c>
      <c r="N80" s="439" t="inlineStr">
        <is>
          <t>CHN</t>
        </is>
      </c>
      <c r="O80" s="439" t="inlineStr">
        <is>
          <t>national</t>
        </is>
      </c>
      <c r="P80" s="439" t="inlineStr">
        <is>
          <t>N/A</t>
        </is>
      </c>
      <c r="Q80" s="439" t="inlineStr">
        <is>
          <t>11/09/2015</t>
        </is>
      </c>
      <c r="R80" s="439" t="inlineStr">
        <is>
          <t>01/10/2016</t>
        </is>
      </c>
      <c r="S80" s="439" t="inlineStr">
        <is>
          <t>N/A</t>
        </is>
      </c>
      <c r="T80" s="439" t="inlineStr">
        <is>
          <t>29/04/2024</t>
        </is>
      </c>
      <c r="U80" s="439" t="inlineStr">
        <is>
          <t>On 29 April 2024, GB 32051-2024 was published, replacing GB 32051-2015, adding iron oxide pigment energy intensity limit requirements, and updating energy intensity limits for titanium dioxide across all grades.</t>
        </is>
      </c>
      <c r="V80" s="439">
        <f>IF(R80="","In force",IF(R80="N/A","In force",IF(TODAY()&lt;DATE(VALUE(RIGHT(R80,4)),VALUE(MID(R80,4,2)),VALUE(LEFT(R80,2))),"Scheduled",IF(S80="","In force",IF(S80="N/A","In force",IF(TODAY()&lt;DATE(VALUE(RIGHT(S80,4)),VALUE(MID(S80,4,2)),VALUE(LEFT(S80,2))),"In force","Ended"))))))</f>
        <v/>
      </c>
      <c r="W80" s="439" t="inlineStr">
        <is>
          <t>State Administration for Market Regulation; Standardization Administration of China</t>
        </is>
      </c>
      <c r="X80" s="439" t="inlineStr">
        <is>
          <t>Titanium dioxide and iron oxide pigment production facilities</t>
        </is>
      </c>
      <c r="Y80" s="439" t="inlineStr">
        <is>
          <t>New; Existing</t>
        </is>
      </c>
      <c r="Z80" s="439" t="inlineStr">
        <is>
          <t>Sulphate-process titanium dioxide (using ilmenite, titanium concentrate or acid-soluble titanium slag as raw materials) and chloride-process titanium dioxide (using natural rutile, synthetic rutile or chlorinated high-titanium slag and chlorine gas as raw materials) production facilities; iron oxide pigment (using scrap iron, ferrous sulphate, nitric acid, sulphuric acid as raw materials) production facilities. Excluding hydrochloric acid process titanium dioxide and low-grade blast furnace titanium slag low-temperature chlorination process titanium dioxide production.</t>
        </is>
      </c>
      <c r="AA80" s="439" t="inlineStr">
        <is>
          <t>N/A</t>
        </is>
      </c>
      <c r="AB80" s="439" t="inlineStr">
        <is>
          <t>N/A</t>
        </is>
      </c>
      <c r="AC80" s="439" t="inlineStr">
        <is>
          <t>Firms</t>
        </is>
      </c>
      <c r="AD80" s="439" t="inlineStr">
        <is>
          <t>Firms operating titanium dioxide or iron oxide pigment production facilities within China.</t>
        </is>
      </c>
      <c r="AE80" s="439" t="inlineStr">
        <is>
          <t>Production</t>
        </is>
      </c>
      <c r="AF80" s="439" t="inlineStr">
        <is>
          <t>Operation of titanium dioxide and iron oxide pigment production facilities. Existing firms must meet Grade 3 (minimum) intensity limits; new, expansion and renovation firms must meet Grade 2 (access) limits.</t>
        </is>
      </c>
      <c r="AG80" s="439" t="inlineStr">
        <is>
          <t>Grade 3</t>
        </is>
      </c>
      <c r="AH80" s="439" t="inlineStr">
        <is>
          <t>Energy intensity limit grade</t>
        </is>
      </c>
      <c r="AI80"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with limits set by product type and process route. Sulphate-process titanium dioxide (rutile type): Grade 3 ≤1300, Grade 2 ≤1000, Grade 1 ≤860. Sulphate-process titanium dioxide (anatase type): Grade 3 ≤1000, Grade 2 ≤800, Grade 1 ≤700. Chloride-process titanium dioxide: Grade 3 ≤950, Grade 2 ≤900, Grade 1 ≤700. Iron oxide red: Grade 3 ≤780, Grade 2 ≤650, Grade 1 ≤580. Iron oxide yellow: Grade 3 ≤900, Grade 2 ≤750, Grade 1 ≤600. Iron oxide black: Grade 3 ≤600, Grade 2 ≤460, Grade 1 ≤410.</t>
        </is>
      </c>
      <c r="AJ80" s="439" t="inlineStr">
        <is>
          <t>1) Existing titanium dioxide and iron oxide pigment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80" s="439" t="inlineStr">
        <is>
          <t>N/A</t>
        </is>
      </c>
      <c r="AL80" s="439" t="inlineStr">
        <is>
          <t>N/A</t>
        </is>
      </c>
      <c r="AM80" s="439" t="inlineStr">
        <is>
          <t>Inspections or audits conducted by government authorities or third parties; Energy consumption data reporting by firms</t>
        </is>
      </c>
      <c r="AN80" s="439" t="inlineStr">
        <is>
          <t>Market regulatory authorities conduct supervision inspections on titanium dioxide and iron oxide pigment producers' compliance with energy intensity limit standards; firms must submit annual energy consumption data and undergo energy conservation supervision.</t>
        </is>
      </c>
      <c r="AO80" s="439" t="inlineStr">
        <is>
          <t>Compliance order; Fines; Differentiated electricity pricing; Phase-out and closure</t>
        </is>
      </c>
      <c r="AP80" s="439" t="inlineStr">
        <is>
          <t>For titanium dioxide or iron oxide pigment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80" s="439" t="inlineStr">
        <is>
          <t>The state encourages titanium dioxide and iron oxide pigment producers to benchmark against Grade 1 advanced values and undertake energy conservation and carbon reduction retrofits, guiding and supporting uptake of advanced production capacity through energy conservation reviews and green factory designation.</t>
        </is>
      </c>
      <c r="AR80" s="439" t="inlineStr">
        <is>
          <t>The state encourages titanium dioxide and iron oxide pigment producers to benchmark against Grade 1 advanced values and undertake energy conservation and carbon reduction retrofits, guiding and supporting uptake of advanced production capacity through energy conservation reviews and green factory designation.</t>
        </is>
      </c>
      <c r="AS80" s="439" t="inlineStr">
        <is>
          <t>N/A</t>
        </is>
      </c>
      <c r="AT80" s="439" t="inlineStr">
        <is>
          <t>N/A</t>
        </is>
      </c>
      <c r="AU80" s="439" t="inlineStr">
        <is>
          <t>C20</t>
        </is>
      </c>
      <c r="AV80" s="439" t="inlineStr">
        <is>
          <t>CO2</t>
        </is>
      </c>
      <c r="AW80" s="439" t="inlineStr">
        <is>
          <t>Positive</t>
        </is>
      </c>
      <c r="AX80" s="439" t="inlineStr">
        <is>
          <t>Energy conservation</t>
        </is>
      </c>
      <c r="AY80" s="439" t="inlineStr">
        <is>
          <t>GB 32051-2024 Norm of Energy Consumption per Unit Production of Titanium Dioxide and Iron Oxide Pigments</t>
        </is>
      </c>
      <c r="AZ80" s="439" t="inlineStr">
        <is>
          <t>https://openstd.samr.gov.cn/bzgk/std/newGbInfo?hcno=DAC18F2C6C2B3B9C47F34CC093434B82</t>
        </is>
      </c>
      <c r="BA80" s="439" t="inlineStr">
        <is>
          <t>GB 32051-2015 (superseded): https://openstd.samr.gov.cn/bzgk/std/nd?no=2142</t>
        </is>
      </c>
    </row>
    <row r="81">
      <c r="A81" s="439" t="inlineStr">
        <is>
          <t>CHNPRFEILI16S000</t>
        </is>
      </c>
      <c r="B81" s="439" t="inlineStr">
        <is>
          <t>Instrument</t>
        </is>
      </c>
      <c r="C81" s="439" t="inlineStr">
        <is>
          <t>Performance standard</t>
        </is>
      </c>
      <c r="D81" s="439" t="inlineStr">
        <is>
          <t>Energy intensity limit for industrial production</t>
        </is>
      </c>
      <c r="E81" s="439" t="inlineStr">
        <is>
          <t>Energy; Industry</t>
        </is>
      </c>
      <c r="F81" s="439" t="inlineStr">
        <is>
          <t>Coal chemicals</t>
        </is>
      </c>
      <c r="G81" s="439" t="inlineStr">
        <is>
          <t>煤制烯烃、煤制天然气和煤制油单位产品能源消耗限额</t>
        </is>
      </c>
      <c r="H81" s="439" t="inlineStr">
        <is>
          <t>Norm of Energy Consumption per Unit Production of Coal-to-Olefins, Coal-to-Synthetic Natural Gas and Coal-to-Liquids</t>
        </is>
      </c>
      <c r="I81" s="439" t="inlineStr">
        <is>
          <t>N/A</t>
        </is>
      </c>
      <c r="J81" s="439" t="inlineStr">
        <is>
          <t>GB 30180-2024 Norm of Energy Consumption per Unit Production of Coal-to-Olefins, Coal-to-Synthetic Natural Gas and Coal-to-Liquids is a mandatory national standard, published on 29 April 2024 and effective 1 May 2025, consolidating and replacing GB 30178-2013, GB 30179-2013 and GB 30180-2013. It applies to the calculation and assessment of energy consumption per unit production, and the energy consumption control of new, expansion and renovation projects for coal (via methanol)-to-olefins, coal-to-synthetic natural gas, coal direct liquefaction-to-liquids and coal indirect liquefaction-to-liquids producers. It does not apply to olefin producers using coke oven gas or multiple feedstocks, or to olefin producers using purchased methanol. Energy intensity limits are classified into three grades (Grade 1 is the most stringent), with Grade 3 as the minimum limit (mandatory for existing firms), Grade 2 as the access limit (mandatory for new, expansion and renovation projects), and Grade 1 as the advanced benchmark. The key revision compared with the 2013 editions is the separation of feedstock energy from non-feedstock energy, allowing feedstock energy to be deducted.</t>
        </is>
      </c>
      <c r="K81" s="439" t="inlineStr">
        <is>
          <t>Energy efficiency; Energy conservation</t>
        </is>
      </c>
      <c r="L81" s="439" t="inlineStr">
        <is>
          <t>Direct</t>
        </is>
      </c>
      <c r="M81" s="439" t="inlineStr">
        <is>
          <t>Supply-side</t>
        </is>
      </c>
      <c r="N81" s="439" t="inlineStr">
        <is>
          <t>CHN</t>
        </is>
      </c>
      <c r="O81" s="439" t="inlineStr">
        <is>
          <t>national</t>
        </is>
      </c>
      <c r="P81" s="439" t="inlineStr">
        <is>
          <t>N/A</t>
        </is>
      </c>
      <c r="Q81" s="439" t="inlineStr">
        <is>
          <t>31/12/2013</t>
        </is>
      </c>
      <c r="R81" s="439" t="inlineStr">
        <is>
          <t>01/12/2014</t>
        </is>
      </c>
      <c r="S81" s="439" t="inlineStr">
        <is>
          <t>N/A</t>
        </is>
      </c>
      <c r="T81" s="439" t="inlineStr">
        <is>
          <t>29/04/2024</t>
        </is>
      </c>
      <c r="U81" s="439" t="inlineStr">
        <is>
          <t>On 29 April 2024, GB 30180-2024 was published, replacing GB 30178-2013, GB 30179-2013 and GB 30180-2013, separating feedstock energy from non-feedstock energy in statistical treatment, replacing the advanced value with the energy intensity limit grade system, and updating energy intensity limits across all grades.</t>
        </is>
      </c>
      <c r="V81" s="439">
        <f>IF(R81="","In force",IF(R81="N/A","In force",IF(TODAY()&lt;DATE(VALUE(RIGHT(R81,4)),VALUE(MID(R81,4,2)),VALUE(LEFT(R81,2))),"Scheduled",IF(S81="","In force",IF(S81="N/A","In force",IF(TODAY()&lt;DATE(VALUE(RIGHT(S81,4)),VALUE(MID(S81,4,2)),VALUE(LEFT(S81,2))),"In force","Ended"))))))</f>
        <v/>
      </c>
      <c r="W81" s="439" t="inlineStr">
        <is>
          <t>State Administration for Market Regulation; Standardization Administration of China</t>
        </is>
      </c>
      <c r="X81" s="439" t="inlineStr">
        <is>
          <t>Coal-to-olefins, coal-to-synthetic natural gas and coal-to-liquids production facilities</t>
        </is>
      </c>
      <c r="Y81" s="439" t="inlineStr">
        <is>
          <t>New; Existing</t>
        </is>
      </c>
      <c r="Z81" s="439" t="inlineStr">
        <is>
          <t>Coal-to-olefins (via methanol, MTO/MTP) production facilities, coal-to-synthetic natural gas (methanation) production facilities, coal direct liquefaction-to-liquids and coal indirect liquefaction (Fischer-Tropsch synthesis)-to-liquids production facilities using coal as feedstock. Excluding olefin production facilities using coke oven gas or multiple feedstocks, and olefin production facilities using purchased methanol.</t>
        </is>
      </c>
      <c r="AA81" s="439" t="inlineStr">
        <is>
          <t>N/A</t>
        </is>
      </c>
      <c r="AB81" s="439" t="inlineStr">
        <is>
          <t>N/A</t>
        </is>
      </c>
      <c r="AC81" s="439" t="inlineStr">
        <is>
          <t>Firms</t>
        </is>
      </c>
      <c r="AD81" s="439" t="inlineStr">
        <is>
          <t>Firms operating coal-to-olefins, coal-to-synthetic natural gas or coal-to-liquids production facilities within China.</t>
        </is>
      </c>
      <c r="AE81" s="439" t="inlineStr">
        <is>
          <t>Production</t>
        </is>
      </c>
      <c r="AF81" s="439" t="inlineStr">
        <is>
          <t>Operation of coal-to-olefins, coal-to-synthetic natural gas and coal-to-liquids production facilities. Existing firms must meet Grade 3 (minimum) intensity limits; new, expansion and renovation firms must meet Grade 2 (access) limits.</t>
        </is>
      </c>
      <c r="AG81" s="439" t="inlineStr">
        <is>
          <t>Grade 3</t>
        </is>
      </c>
      <c r="AH81" s="439" t="inlineStr">
        <is>
          <t>Energy intensity limit grade</t>
        </is>
      </c>
      <c r="AI81"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(non-feedstock energy) is the evaluation metric, with limits set by product type and process route. Feedstock energy (coal, natural gas, etc. used as raw material) may be deducted, providing a more scientifically sound representation of actual coal-chemical energy efficiency. Limits are set separately for coal-to-olefins, coal-to-synthetic natural gas, coal direct liquefaction-to-liquids and coal indirect liquefaction-to-liquids.</t>
        </is>
      </c>
      <c r="AJ81" s="439" t="inlineStr">
        <is>
          <t>1) Existing coal-to-olefins, coal-to-synthetic natural gas and coal-to-liquids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81" s="439" t="inlineStr">
        <is>
          <t>N/A</t>
        </is>
      </c>
      <c r="AL81" s="439" t="inlineStr">
        <is>
          <t>N/A</t>
        </is>
      </c>
      <c r="AM81" s="439" t="inlineStr">
        <is>
          <t>Inspections or audits conducted by government authorities or third parties; Energy consumption data reporting by firms</t>
        </is>
      </c>
      <c r="AN81" s="439" t="inlineStr">
        <is>
          <t>Market regulatory authorities and energy authorities conduct supervision inspections on coal-to-olefins, coal-to-synthetic natural gas and coal-to-liquids producers' compliance with energy intensity limit standards; firms must submit annual energy consumption data and undergo energy conservation supervision.</t>
        </is>
      </c>
      <c r="AO81" s="439" t="inlineStr">
        <is>
          <t>Compliance order; Fines; Differentiated electricity pricing; Phase-out and closure</t>
        </is>
      </c>
      <c r="AP81" s="439" t="inlineStr">
        <is>
          <t>For coal-to-olefins, coal-to-synthetic natural gas or coal-to-liquids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81" s="439" t="inlineStr">
        <is>
          <t>The state encourages coal-to-olefins, coal-to-synthetic natural gas and coal-to-liquids producers to benchmark against Grade 1 advanced values and undertake energy conservation and carbon reduction retrofits, guiding and supporting uptake of advanced production capacity through energy conservation reviews and industry energy efficiency pacesetter programmes.</t>
        </is>
      </c>
      <c r="AR81" s="439" t="inlineStr">
        <is>
          <t>The state encourages coal-to-olefins, coal-to-synthetic natural gas and coal-to-liquids producers to benchmark against Grade 1 advanced values and undertake energy conservation and carbon reduction retrofits, guiding and supporting uptake of advanced production capacity through energy conservation reviews and industry energy efficiency pacesetter programmes.</t>
        </is>
      </c>
      <c r="AS81" s="439" t="inlineStr">
        <is>
          <t>N/A</t>
        </is>
      </c>
      <c r="AT81" s="439" t="inlineStr">
        <is>
          <t>N/A</t>
        </is>
      </c>
      <c r="AU81" s="439" t="inlineStr">
        <is>
          <t>C20</t>
        </is>
      </c>
      <c r="AV81" s="439" t="inlineStr">
        <is>
          <t>CO2</t>
        </is>
      </c>
      <c r="AW81" s="439" t="inlineStr">
        <is>
          <t>Positive</t>
        </is>
      </c>
      <c r="AX81" s="439" t="inlineStr">
        <is>
          <t>Energy conservation; Pollution control</t>
        </is>
      </c>
      <c r="AY81" s="439" t="inlineStr">
        <is>
          <t>GB 30180-2024 Norm of Energy Consumption per Unit Production of Coal-to-Olefins, Coal-to-Synthetic Natural Gas and Coal-to-Liquids</t>
        </is>
      </c>
      <c r="AZ81" s="439" t="inlineStr">
        <is>
          <t>https://openstd.samr.gov.cn/bzgk/std/newGbInfo?hcno=6142C24B8C115E93984C89692BCBB70F</t>
        </is>
      </c>
      <c r="BA81" s="439" t="inlineStr">
        <is>
          <t>GB 30178-2013 (superseded, coal direct liquefaction-to-liquids); GB 30179-2013 (superseded, coal-to-synthetic natural gas); GB 30180-2013 (superseded, coal-to-olefins): https://openstd.samr.gov.cn/bzgk/std/nd?no=2142</t>
        </is>
      </c>
    </row>
    <row r="82">
      <c r="A82" s="439" t="inlineStr">
        <is>
          <t>CHNPRFEILI17S000</t>
        </is>
      </c>
      <c r="B82" s="439" t="inlineStr">
        <is>
          <t>Instrument</t>
        </is>
      </c>
      <c r="C82" s="439" t="inlineStr">
        <is>
          <t>Performance standard</t>
        </is>
      </c>
      <c r="D82" s="439" t="inlineStr">
        <is>
          <t>Energy intensity limit for industrial production</t>
        </is>
      </c>
      <c r="E82" s="439" t="inlineStr">
        <is>
          <t>Industry</t>
        </is>
      </c>
      <c r="F82" s="439" t="inlineStr">
        <is>
          <t>Gold mining and smelting</t>
        </is>
      </c>
      <c r="G82" s="439" t="inlineStr">
        <is>
          <t>金矿开采、选冶和金精炼单位产品能源消耗限额</t>
        </is>
      </c>
      <c r="H82" s="439" t="inlineStr">
        <is>
          <t>Norm of Energy Consumption per Unit Production for Gold Mining, Mineral Processing, Metallurgy and Refining of Gold</t>
        </is>
      </c>
      <c r="I82" s="439" t="inlineStr">
        <is>
          <t>N/A</t>
        </is>
      </c>
      <c r="J82" s="439" t="inlineStr">
        <is>
          <t>GB 32032-2024 Norm of Energy Consumption per Unit Production for Gold Mining, Mineral Processing, Metallurgy and Refining of Gold is a mandatory national standard, published on 29 April 2024 and effective 1 May 2025, consolidating and replacing GB 32032-2015, GB 32033-2015 and GB 32034-2015. It applies to the calculation and assessment of energy consumption per unit production, and the energy consumption control of new, expansion and renovation projects for gold mining, mineral processing, metallurgy and gold refining producers. Energy intensity limits are classified into three grades (Grade 1 is the most stringent), with Grade 3 as the minimum limit (mandatory for existing firms), Grade 2 as the access limit (mandatory for new, expansion and renovation projects), and Grade 1 as the advanced benchmark. Limits are set by mining method (open-pit/underground), beneficiation and metallurgy process (bio-oxidation, roasting oxidation, etc.) and gold refining process (chemical method, electrolytic method).</t>
        </is>
      </c>
      <c r="K82" s="439" t="inlineStr">
        <is>
          <t>Energy efficiency; Energy conservation</t>
        </is>
      </c>
      <c r="L82" s="439" t="inlineStr">
        <is>
          <t>Direct</t>
        </is>
      </c>
      <c r="M82" s="439" t="inlineStr">
        <is>
          <t>Supply-side</t>
        </is>
      </c>
      <c r="N82" s="439" t="inlineStr">
        <is>
          <t>CHN</t>
        </is>
      </c>
      <c r="O82" s="439" t="inlineStr">
        <is>
          <t>national</t>
        </is>
      </c>
      <c r="P82" s="439" t="inlineStr">
        <is>
          <t>N/A</t>
        </is>
      </c>
      <c r="Q82" s="439" t="inlineStr">
        <is>
          <t>11/09/2015</t>
        </is>
      </c>
      <c r="R82" s="439" t="inlineStr">
        <is>
          <t>01/10/2016</t>
        </is>
      </c>
      <c r="S82" s="439" t="inlineStr">
        <is>
          <t>N/A</t>
        </is>
      </c>
      <c r="T82" s="439" t="inlineStr">
        <is>
          <t>29/04/2024</t>
        </is>
      </c>
      <c r="U82" s="439" t="inlineStr">
        <is>
          <t>On 29 April 2024, GB 32032-2024 was published, replacing GB 32032-2015, GB 32033-2015 and GB 32034-2015, consolidating the three standards for gold mining, mineral processing and metallurgy, and gold refining into one, and updating energy intensity limits across all grades.</t>
        </is>
      </c>
      <c r="V82" s="439">
        <f>IF(R82="","In force",IF(R82="N/A","In force",IF(TODAY()&lt;DATE(VALUE(RIGHT(R82,4)),VALUE(MID(R82,4,2)),VALUE(LEFT(R82,2))),"Scheduled",IF(S82="","In force",IF(S82="N/A","In force",IF(TODAY()&lt;DATE(VALUE(RIGHT(S82,4)),VALUE(MID(S82,4,2)),VALUE(LEFT(S82,2))),"In force","Ended"))))))</f>
        <v/>
      </c>
      <c r="W82" s="439" t="inlineStr">
        <is>
          <t>State Administration for Market Regulation; Standardization Administration of China</t>
        </is>
      </c>
      <c r="X82" s="439" t="inlineStr">
        <is>
          <t>Gold mining, mineral processing, metallurgy and gold refining production systems</t>
        </is>
      </c>
      <c r="Y82" s="439" t="inlineStr">
        <is>
          <t>New; Existing</t>
        </is>
      </c>
      <c r="Z82" s="439" t="inlineStr">
        <is>
          <t>Production systems for gold mining (open-pit or underground mining), gold mineral processing and metallurgy (bio-oxidation, roasting oxidation, cyanide leaching and other processes) and gold refining (chemical method or electrolytic method), including mining, crushing and grinding, leaching, smelting, refining and other main process units and auxiliary production systems.</t>
        </is>
      </c>
      <c r="AA82" s="439" t="inlineStr">
        <is>
          <t>N/A</t>
        </is>
      </c>
      <c r="AB82" s="439" t="inlineStr">
        <is>
          <t>N/A</t>
        </is>
      </c>
      <c r="AC82" s="439" t="inlineStr">
        <is>
          <t>Firms</t>
        </is>
      </c>
      <c r="AD82" s="439" t="inlineStr">
        <is>
          <t>Firms operating gold mining, mineral processing, metallurgy or gold refining production systems within China.</t>
        </is>
      </c>
      <c r="AE82" s="439" t="inlineStr">
        <is>
          <t>Production</t>
        </is>
      </c>
      <c r="AF82" s="439" t="inlineStr">
        <is>
          <t>Operation of gold mining, mineral processing, metallurgy and gold refining production systems. Existing firms must meet Grade 3 (minimum) intensity limits; new, expansion and renovation firms must meet Grade 2 (access) limits.</t>
        </is>
      </c>
      <c r="AG82" s="439" t="inlineStr">
        <is>
          <t>Grade 3</t>
        </is>
      </c>
      <c r="AH82" s="439" t="inlineStr">
        <is>
          <t>Energy intensity limit grade</t>
        </is>
      </c>
      <c r="AI82"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ore or kgce/kg gold) is the evaluation metric, with limits set by mining method, beneficiation and metallurgy process and refining process. Gold beneficiation and metallurgy (bio-oxidation process): Grade 3 ≤65.60, Grade 2 ≤60.35, Grade 1 ≤52.00 kgce/t. Gold refining (chemical method): Grade 3 ≤5.40, Grade 2 ≤4.85, Grade 1 ≤4.20 kgce/kg. Gold refining (electrolytic method): Grade 3 ≤4.55, Grade 2 ≤4.35, Grade 1 ≤4.10 kgce/kg. Gold mining limits are set separately for open-pit and underground mining.</t>
        </is>
      </c>
      <c r="AJ82" s="439" t="inlineStr">
        <is>
          <t>1) Existing gold mining, mineral processing, metallurgy and gold refining enterprises must meet Grade 3 (minimum) intensity limits to continue operating; non-compliant enterprises must undergo retrofits within a prescribed period or be phased out. 2) New, expansion and renovation projects must meet Grade 2 (access) limits before commissioning. 3) Grade 1 (advanced) values serve as benchmarks to guide industry best practice.</t>
        </is>
      </c>
      <c r="AK82" s="439" t="inlineStr">
        <is>
          <t>N/A</t>
        </is>
      </c>
      <c r="AL82" s="439" t="inlineStr">
        <is>
          <t>N/A</t>
        </is>
      </c>
      <c r="AM82" s="439" t="inlineStr">
        <is>
          <t>Inspections or audits conducted by government authorities or third parties; Energy consumption data reporting by firms</t>
        </is>
      </c>
      <c r="AN82" s="439" t="inlineStr">
        <is>
          <t>Market regulatory authorities and natural resources authorities conduct supervision inspections on gold mining, mineral processing, metallurgy and gold refining enterprises' compliance with energy intensity limit standards; enterprises must submit annual energy consumption data and undergo energy conservation supervision.</t>
        </is>
      </c>
      <c r="AO82" s="439" t="inlineStr">
        <is>
          <t>Compliance order; Fines; Differentiated electricity pricing; Phase-out and closure</t>
        </is>
      </c>
      <c r="AP82" s="439" t="inlineStr">
        <is>
          <t>For gold mining, mineral processing, metallurgy or gold refining enterprises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82" s="439" t="inlineStr">
        <is>
          <t>The state encourages gold mining, mineral processing, metallurgy and gold refining enterprises to benchmark against Grade 1 advanced values and undertake energy conservation and carbon reduction retrofits, guiding and supporting uptake of advanced production capacity through energy conservation reviews and green mine development.</t>
        </is>
      </c>
      <c r="AR82" s="439" t="inlineStr">
        <is>
          <t>The state encourages gold mining, mineral processing, metallurgy and gold refining enterprises to benchmark against Grade 1 advanced values and undertake energy conservation and carbon reduction retrofits, guiding and supporting uptake of advanced production capacity through energy conservation reviews and green mine development.</t>
        </is>
      </c>
      <c r="AS82" s="439" t="inlineStr">
        <is>
          <t>N/A</t>
        </is>
      </c>
      <c r="AT82" s="439" t="inlineStr">
        <is>
          <t>N/A</t>
        </is>
      </c>
      <c r="AU82" s="439" t="inlineStr">
        <is>
          <t>B07</t>
        </is>
      </c>
      <c r="AV82" s="439" t="inlineStr">
        <is>
          <t>CO2</t>
        </is>
      </c>
      <c r="AW82" s="439" t="inlineStr">
        <is>
          <t>Positive</t>
        </is>
      </c>
      <c r="AX82" s="439" t="inlineStr">
        <is>
          <t>Energy conservation</t>
        </is>
      </c>
      <c r="AY82" s="439" t="inlineStr">
        <is>
          <t>GB 32032-2024 Norm of Energy Consumption per Unit Production for Gold Mining, Mineral Processing, Metallurgy and Refining of Gold</t>
        </is>
      </c>
      <c r="AZ82" s="439" t="inlineStr">
        <is>
          <t>https://openstd.samr.gov.cn/bzgk/std/newGbInfo?hcno=B268E46CD43CCE0EF203B95F3993D6FC</t>
        </is>
      </c>
      <c r="BA82" s="439" t="inlineStr">
        <is>
          <t>GB 32032-2015 (superseded); GB 32033-2015 (superseded); GB 32034-2015 (superseded): https://openstd.samr.gov.cn/bzgk/std/nd?no=2142</t>
        </is>
      </c>
    </row>
    <row r="83">
      <c r="A83" s="439" t="inlineStr">
        <is>
          <t>CHNPRFEILI18S000</t>
        </is>
      </c>
      <c r="B83" s="439" t="inlineStr">
        <is>
          <t>Instrument</t>
        </is>
      </c>
      <c r="C83" s="439" t="inlineStr">
        <is>
          <t>Performance standard</t>
        </is>
      </c>
      <c r="D83" s="439" t="inlineStr">
        <is>
          <t>Energy intensity limit for industrial production</t>
        </is>
      </c>
      <c r="E83" s="439" t="inlineStr">
        <is>
          <t>Industry</t>
        </is>
      </c>
      <c r="F83" s="439" t="inlineStr">
        <is>
          <t>Chemicals</t>
        </is>
      </c>
      <c r="G83" s="439" t="inlineStr">
        <is>
          <t>黄磷单位产品能源消耗限额</t>
        </is>
      </c>
      <c r="H83" s="439" t="inlineStr">
        <is>
          <t>Norm of Energy Consumption per Unit Production of Yellow Phosphorus</t>
        </is>
      </c>
      <c r="I83" s="439" t="inlineStr">
        <is>
          <t>N/A</t>
        </is>
      </c>
      <c r="J83" s="439" t="inlineStr">
        <is>
          <t>GB 21345-2024 Norm of Energy Consumption per Unit Production of Yellow Phosphorus is a mandatory national standard, published on 29 April 2024 and effective 1 May 2025, replacing GB 21345-2015. It applies to the calculation and assessment of energy consumption per unit production, and the energy consumption control of new, expansion and renovation projects for electric furnace process yellow phosphorus producers. Energy intensity limits are classified into three grades (Grade 1 is the most stringent), with Grade 3 as the minimum limit (mandatory for existing firms), Grade 2 as the access limit (mandatory for new, expansion and renovation projects), and Grade 1 as the advanced benchmark. Dual evaluation metrics of comprehensive energy consumption per unit product and electric furnace power consumption per unit product are used.</t>
        </is>
      </c>
      <c r="K83" s="439" t="inlineStr">
        <is>
          <t>Energy efficiency; Energy conservation</t>
        </is>
      </c>
      <c r="L83" s="439" t="inlineStr">
        <is>
          <t>Direct</t>
        </is>
      </c>
      <c r="M83" s="439" t="inlineStr">
        <is>
          <t>Supply-side</t>
        </is>
      </c>
      <c r="N83" s="439" t="inlineStr">
        <is>
          <t>CHN</t>
        </is>
      </c>
      <c r="O83" s="439" t="inlineStr">
        <is>
          <t>national</t>
        </is>
      </c>
      <c r="P83" s="439" t="inlineStr">
        <is>
          <t>N/A</t>
        </is>
      </c>
      <c r="Q83" s="439" t="inlineStr">
        <is>
          <t>09/01/2008</t>
        </is>
      </c>
      <c r="R83" s="439" t="inlineStr">
        <is>
          <t>01/07/2008</t>
        </is>
      </c>
      <c r="S83" s="439" t="inlineStr">
        <is>
          <t>N/A</t>
        </is>
      </c>
      <c r="T83" s="439" t="inlineStr">
        <is>
          <t>29/04/2024</t>
        </is>
      </c>
      <c r="U83" s="439" t="inlineStr">
        <is>
          <t>On 29 April 2024, GB 21345-2024 was published, replacing GB 21345-2015, updating energy intensity limits across all grades, and further reducing comprehensive energy consumption per unit product and electric furnace power consumption limits.</t>
        </is>
      </c>
      <c r="V83" s="439">
        <f>IF(R83="","In force",IF(R83="N/A","In force",IF(TODAY()&lt;DATE(VALUE(RIGHT(R83,4)),VALUE(MID(R83,4,2)),VALUE(LEFT(R83,2))),"Scheduled",IF(S83="","In force",IF(S83="N/A","In force",IF(TODAY()&lt;DATE(VALUE(RIGHT(S83,4)),VALUE(MID(S83,4,2)),VALUE(LEFT(S83,2))),"In force","Ended"))))))</f>
        <v/>
      </c>
      <c r="W83" s="439" t="inlineStr">
        <is>
          <t>State Administration for Market Regulation; Standardization Administration of China</t>
        </is>
      </c>
      <c r="X83" s="439" t="inlineStr">
        <is>
          <t>Yellow phosphorus production facilities</t>
        </is>
      </c>
      <c r="Y83" s="439" t="inlineStr">
        <is>
          <t>New; Existing</t>
        </is>
      </c>
      <c r="Z83" s="439" t="inlineStr">
        <is>
          <t>Electric furnace process yellow phosphorus production facilities using phosphate rock as raw material, including raw material handling, electric furnace reduction, phosphorus vapour condensation and other main process units and auxiliary production systems.</t>
        </is>
      </c>
      <c r="AA83" s="439" t="inlineStr">
        <is>
          <t>N/A</t>
        </is>
      </c>
      <c r="AB83" s="439" t="inlineStr">
        <is>
          <t>N/A</t>
        </is>
      </c>
      <c r="AC83" s="439" t="inlineStr">
        <is>
          <t>Firms</t>
        </is>
      </c>
      <c r="AD83" s="439" t="inlineStr">
        <is>
          <t>Firms operating electric furnace process yellow phosphorus production facilities within China.</t>
        </is>
      </c>
      <c r="AE83" s="439" t="inlineStr">
        <is>
          <t>Production</t>
        </is>
      </c>
      <c r="AF83" s="439" t="inlineStr">
        <is>
          <t>Operation of yellow phosphorus production facilities. Existing firms must meet Grade 3 (minimum) intensity limits; new, expansion and renovation firms must meet Grade 2 (access) limits.</t>
        </is>
      </c>
      <c r="AG83" s="439" t="inlineStr">
        <is>
          <t>Grade 3</t>
        </is>
      </c>
      <c r="AH83" s="439" t="inlineStr">
        <is>
          <t>Energy intensity limit grade</t>
        </is>
      </c>
      <c r="AI83"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and electric furnace power consumption per unit product (kW·h/t) are the dual evaluation metrics. Comprehensive energy consumption: Grade 3 ≤2800, Grade 2 ≤2600, Grade 1 ≤2300. Electric furnace power consumption: Grade 3 ≤13300, Grade 2 ≤12500, Grade 1 ≤12000.</t>
        </is>
      </c>
      <c r="AJ83" s="439" t="inlineStr">
        <is>
          <t>1) Existing yellow phosphorus producers must meet Grade 3 (minimum) intensity limits to continue operating; non-compliant producers must undergo retrofits within a prescribed period or be phased out. 2) New, expansion and renovation yellow phosphorus projects must meet Grade 2 (access) limits before commissioning. 3) Grade 1 (advanced) values serve as benchmarks to guide industry best practice.</t>
        </is>
      </c>
      <c r="AK83" s="439" t="inlineStr">
        <is>
          <t>N/A</t>
        </is>
      </c>
      <c r="AL83" s="439" t="inlineStr">
        <is>
          <t>N/A</t>
        </is>
      </c>
      <c r="AM83" s="439" t="inlineStr">
        <is>
          <t>Inspections or audits conducted by government authorities or third parties; Energy consumption data reporting by firms</t>
        </is>
      </c>
      <c r="AN83" s="439" t="inlineStr">
        <is>
          <t>Market regulatory authorities conduct supervision inspections on yellow phosphorus producers' compliance with energy intensity limit standards; firms must submit annual energy consumption data and undergo energy conservation supervision.</t>
        </is>
      </c>
      <c r="AO83" s="439" t="inlineStr">
        <is>
          <t>Compliance order; Fines; Differentiated electricity pricing; Phase-out and closure</t>
        </is>
      </c>
      <c r="AP83" s="439" t="inlineStr">
        <is>
          <t>For yellow phosphorus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83" s="439" t="inlineStr">
        <is>
          <t>The state encourages yellow phosphorus producers to benchmark against Grade 1 advanced values and undertake energy conservation and carbon reduction retrofits, guiding and supporting uptake of advanced production capacity through energy conservation reviews and green factory designation.</t>
        </is>
      </c>
      <c r="AR83" s="439" t="inlineStr">
        <is>
          <t>The state encourages yellow phosphorus producers to benchmark against Grade 1 advanced values and undertake energy conservation and carbon reduction retrofits, guiding and supporting uptake of advanced production capacity through energy conservation reviews and green factory designation.</t>
        </is>
      </c>
      <c r="AS83" s="439" t="inlineStr">
        <is>
          <t>N/A</t>
        </is>
      </c>
      <c r="AT83" s="439" t="inlineStr">
        <is>
          <t>N/A</t>
        </is>
      </c>
      <c r="AU83" s="439" t="inlineStr">
        <is>
          <t>C20</t>
        </is>
      </c>
      <c r="AV83" s="439" t="inlineStr">
        <is>
          <t>CO2</t>
        </is>
      </c>
      <c r="AW83" s="439" t="inlineStr">
        <is>
          <t>Positive</t>
        </is>
      </c>
      <c r="AX83" s="439" t="inlineStr">
        <is>
          <t>Energy conservation</t>
        </is>
      </c>
      <c r="AY83" s="439" t="inlineStr">
        <is>
          <t>GB 21345-2024 Norm of Energy Consumption per Unit Production of Yellow Phosphorus</t>
        </is>
      </c>
      <c r="AZ83" s="439" t="inlineStr">
        <is>
          <t>https://openstd.samr.gov.cn/bzgk/std/newGbInfo?hcno=C3476FF3135DC1131ED69638176BDB8B</t>
        </is>
      </c>
      <c r="BA83" s="439" t="inlineStr">
        <is>
          <t>GB 21345-2015 (superseded): https://openstd.samr.gov.cn/bzgk/std/nd?no=2142</t>
        </is>
      </c>
    </row>
    <row r="84">
      <c r="A84" s="439" t="inlineStr">
        <is>
          <t>CHNPRFEILI19S000</t>
        </is>
      </c>
      <c r="B84" s="439" t="inlineStr">
        <is>
          <t>Instrument</t>
        </is>
      </c>
      <c r="C84" s="439" t="inlineStr">
        <is>
          <t>Performance standard</t>
        </is>
      </c>
      <c r="D84" s="439" t="inlineStr">
        <is>
          <t>Energy intensity limit for industrial production</t>
        </is>
      </c>
      <c r="E84" s="439" t="inlineStr">
        <is>
          <t>Industry</t>
        </is>
      </c>
      <c r="F84" s="439" t="inlineStr">
        <is>
          <t>Rubber processing; Chemicals</t>
        </is>
      </c>
      <c r="G84" s="439" t="inlineStr">
        <is>
          <t>轮胎和炭黑单位产品能源消耗限额</t>
        </is>
      </c>
      <c r="H84" s="439" t="inlineStr">
        <is>
          <t>Norm of Energy Consumption per Unit Production of Tyres and Carbon Black</t>
        </is>
      </c>
      <c r="I84" s="439" t="inlineStr">
        <is>
          <t>N/A</t>
        </is>
      </c>
      <c r="J84" s="439" t="inlineStr">
        <is>
          <t>GB 29449-2024 Norm of Energy Consumption per Unit Production of Tyres and Carbon Black is a mandatory national standard, published on 29 April 2024 and effective 1 May 2025, consolidating and replacing GB 29449-2012 and GB 29440-2012. It applies to the calculation and assessment of energy consumption per unit production, and the energy consumption control of new, expansion and renovation projects for all-steel radial tyres, semi-steel radial tyres, off-road tyres, bias-ply tyres and rubber-grade carbon black producers. Energy intensity limits are classified into three grades (Grade 1 is the most stringent), with Grade 3 as the minimum limit (mandatory for existing firms), Grade 2 as the access limit (mandatory for new, expansion and renovation projects), and Grade 1 as the advanced benchmark. Compared with the 2012 editions, energy intensity limits for some tyre products were reduced by 20%-30%, and carbon black intensity limits reach international leading levels.</t>
        </is>
      </c>
      <c r="K84" s="439" t="inlineStr">
        <is>
          <t>Energy efficiency; Energy conservation</t>
        </is>
      </c>
      <c r="L84" s="439" t="inlineStr">
        <is>
          <t>Direct</t>
        </is>
      </c>
      <c r="M84" s="439" t="inlineStr">
        <is>
          <t>Supply-side</t>
        </is>
      </c>
      <c r="N84" s="439" t="inlineStr">
        <is>
          <t>CHN</t>
        </is>
      </c>
      <c r="O84" s="439" t="inlineStr">
        <is>
          <t>national</t>
        </is>
      </c>
      <c r="P84" s="439" t="inlineStr">
        <is>
          <t>N/A</t>
        </is>
      </c>
      <c r="Q84" s="439" t="inlineStr">
        <is>
          <t>31/12/2012</t>
        </is>
      </c>
      <c r="R84" s="439" t="inlineStr">
        <is>
          <t>01/10/2013</t>
        </is>
      </c>
      <c r="S84" s="439" t="inlineStr">
        <is>
          <t>N/A</t>
        </is>
      </c>
      <c r="T84" s="439" t="inlineStr">
        <is>
          <t>29/04/2024</t>
        </is>
      </c>
      <c r="U84" s="439" t="inlineStr">
        <is>
          <t>On 29 April 2024, GB 29449-2024 was published, replacing GB 29449-2012 and GB 29440-2012, consolidating the two standards for tyres and carbon black into one, reducing energy intensity limits for some tyre products by 20%-30%, and reducing carbon black energy consumption values per unit product by an expected 80% or more.</t>
        </is>
      </c>
      <c r="V84" s="439">
        <f>IF(R84="","In force",IF(R84="N/A","In force",IF(TODAY()&lt;DATE(VALUE(RIGHT(R84,4)),VALUE(MID(R84,4,2)),VALUE(LEFT(R84,2))),"Scheduled",IF(S84="","In force",IF(S84="N/A","In force",IF(TODAY()&lt;DATE(VALUE(RIGHT(S84,4)),VALUE(MID(S84,4,2)),VALUE(LEFT(S84,2))),"In force","Ended"))))))</f>
        <v/>
      </c>
      <c r="W84" s="439" t="inlineStr">
        <is>
          <t>State Administration for Market Regulation; Standardization Administration of China</t>
        </is>
      </c>
      <c r="X84" s="439" t="inlineStr">
        <is>
          <t>Tyre and carbon black production facilities</t>
        </is>
      </c>
      <c r="Y84" s="439" t="inlineStr">
        <is>
          <t>New; Existing</t>
        </is>
      </c>
      <c r="Z84" s="439" t="inlineStr">
        <is>
          <t>Production facilities for all-steel radial tyres, semi-steel radial tyres, off-road tyres and bias-ply tyres (including mixing, calendering, building, curing and other main process units), and rubber-grade carbon black production facilities (including reaction, collection, granulation, drying and other main process units).</t>
        </is>
      </c>
      <c r="AA84" s="439" t="inlineStr">
        <is>
          <t>N/A</t>
        </is>
      </c>
      <c r="AB84" s="439" t="inlineStr">
        <is>
          <t>N/A</t>
        </is>
      </c>
      <c r="AC84" s="439" t="inlineStr">
        <is>
          <t>Firms</t>
        </is>
      </c>
      <c r="AD84" s="439" t="inlineStr">
        <is>
          <t>Firms operating tyre or carbon black production facilities within China.</t>
        </is>
      </c>
      <c r="AE84" s="439" t="inlineStr">
        <is>
          <t>Production</t>
        </is>
      </c>
      <c r="AF84" s="439" t="inlineStr">
        <is>
          <t>Operation of tyre and carbon black production facilities. Existing firms must meet Grade 3 (minimum) intensity limits; new, expansion and renovation firms must meet Grade 2 (access) limits.</t>
        </is>
      </c>
      <c r="AG84" s="439" t="inlineStr">
        <is>
          <t>Grade 3</t>
        </is>
      </c>
      <c r="AH84" s="439" t="inlineStr">
        <is>
          <t>Energy intensity limit grade</t>
        </is>
      </c>
      <c r="AI84"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with limits set by product type. All-steel radial tyre: Grade 3 ≤340, Grade 2 ≤235, Grade 1 ≤215. Semi-steel radial tyre: Grade 3 ≤430, Grade 2 ≤290, Grade 1 ≤255. Off-road tyre: Grade 3 ≤560, Grade 2 ≤330, Grade 1 ≤290. Bias-ply tyre: Grade 3 ≤515 (minimum limit only). Carbon black: Grade 3 ≤445, Grade 2 ≤330, Grade 1 ≤300.</t>
        </is>
      </c>
      <c r="AJ84" s="439" t="inlineStr">
        <is>
          <t>1) Existing tyre and carbon black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84" s="439" t="inlineStr">
        <is>
          <t>N/A</t>
        </is>
      </c>
      <c r="AL84" s="439" t="inlineStr">
        <is>
          <t>N/A</t>
        </is>
      </c>
      <c r="AM84" s="439" t="inlineStr">
        <is>
          <t>Inspections or audits conducted by government authorities or third parties; Energy consumption data reporting by firms</t>
        </is>
      </c>
      <c r="AN84" s="439" t="inlineStr">
        <is>
          <t>Market regulatory authorities conduct supervision inspections on tyre and carbon black producers' compliance with energy intensity limit standards; firms must submit annual energy consumption data and undergo energy conservation supervision.</t>
        </is>
      </c>
      <c r="AO84" s="439" t="inlineStr">
        <is>
          <t>Compliance order; Fines; Differentiated electricity pricing; Phase-out and closure</t>
        </is>
      </c>
      <c r="AP84" s="439" t="inlineStr">
        <is>
          <t>For tyre or carbon black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84" s="439" t="inlineStr">
        <is>
          <t>The state encourages tyre and carbon black producers to benchmark against Grade 1 advanced values and undertake energy conservation and carbon reduction retrofits, guiding and supporting uptake of advanced production capacity through energy conservation reviews and green factory designation.</t>
        </is>
      </c>
      <c r="AR84" s="439" t="inlineStr">
        <is>
          <t>The state encourages tyre and carbon black producers to benchmark against Grade 1 advanced values and undertake energy conservation and carbon reduction retrofits, guiding and supporting uptake of advanced production capacity through energy conservation reviews and green factory designation.</t>
        </is>
      </c>
      <c r="AS84" s="439" t="inlineStr">
        <is>
          <t>N/A</t>
        </is>
      </c>
      <c r="AT84" s="439" t="inlineStr">
        <is>
          <t>N/A</t>
        </is>
      </c>
      <c r="AU84" s="439" t="inlineStr">
        <is>
          <t>C22</t>
        </is>
      </c>
      <c r="AV84" s="439" t="inlineStr">
        <is>
          <t>CO2</t>
        </is>
      </c>
      <c r="AW84" s="439" t="inlineStr">
        <is>
          <t>Positive</t>
        </is>
      </c>
      <c r="AX84" s="439" t="inlineStr">
        <is>
          <t>Energy conservation</t>
        </is>
      </c>
      <c r="AY84" s="439" t="inlineStr">
        <is>
          <t>GB 29449-2024 Norm of Energy Consumption per Unit Production of Tyres and Carbon Black</t>
        </is>
      </c>
      <c r="AZ84" s="439" t="inlineStr">
        <is>
          <t>https://openstd.samr.gov.cn/bzgk/std/newGbInfo?hcno=C7F141BA9B677EA49B85D0C3DFF7B10C</t>
        </is>
      </c>
      <c r="BA84" s="439" t="inlineStr">
        <is>
          <t>GB 29449-2012 (superseded); GB 29440-2012 (superseded): https://openstd.samr.gov.cn/bzgk/std/nd?no=2142</t>
        </is>
      </c>
    </row>
    <row r="85">
      <c r="A85" s="439" t="inlineStr">
        <is>
          <t>CHNPRFEILI20S000</t>
        </is>
      </c>
      <c r="B85" s="439" t="inlineStr">
        <is>
          <t>Instrument</t>
        </is>
      </c>
      <c r="C85" s="439" t="inlineStr">
        <is>
          <t>Performance standard</t>
        </is>
      </c>
      <c r="D85" s="439" t="inlineStr">
        <is>
          <t>Energy intensity limit for industrial production</t>
        </is>
      </c>
      <c r="E85" s="439" t="inlineStr">
        <is>
          <t>Industry</t>
        </is>
      </c>
      <c r="F85" s="439" t="inlineStr">
        <is>
          <t>Coal chemicals</t>
        </is>
      </c>
      <c r="G85" s="439" t="inlineStr">
        <is>
          <t>煤基活性炭和兰炭单位产品能源消耗限额</t>
        </is>
      </c>
      <c r="H85" s="439" t="inlineStr">
        <is>
          <t>Norm of Energy Consumption per Unit Production of Coal-Based Activated Carbon and Semi-Coke</t>
        </is>
      </c>
      <c r="I85" s="439" t="inlineStr">
        <is>
          <t>N/A</t>
        </is>
      </c>
      <c r="J85" s="439" t="inlineStr">
        <is>
          <t>GB 29995-2024 Norm of Energy Consumption per Unit Production of Coal-Based Activated Carbon and Semi-Coke is a mandatory national standard, published on 29 April 2024 and effective 1 May 2025, consolidating and replacing GB 29994-2013, GB 29995-2013 and GB 29996-2013. It applies to the calculation and assessment of energy consumption per unit production, and the energy consumption control of new, expansion and renovation projects for coal-based activated carbon and semi-coke producers. Energy intensity limits are classified into three grades (Grade 1 is the most stringent), with Grade 3 as the minimum limit (mandatory for existing firms), Grade 2 as the access limit (mandatory for new, expansion and renovation projects), and Grade 1 as the advanced benchmark. Compared with the 2013 editions, the scope of application and the statistical scope and calculation method for energy consumption were amended, and the chapter on energy conservation technology and management measures was deleted.</t>
        </is>
      </c>
      <c r="K85" s="439" t="inlineStr">
        <is>
          <t>Energy efficiency; Energy conservation</t>
        </is>
      </c>
      <c r="L85" s="439" t="inlineStr">
        <is>
          <t>Direct</t>
        </is>
      </c>
      <c r="M85" s="439" t="inlineStr">
        <is>
          <t>Supply-side</t>
        </is>
      </c>
      <c r="N85" s="439" t="inlineStr">
        <is>
          <t>CHN</t>
        </is>
      </c>
      <c r="O85" s="439" t="inlineStr">
        <is>
          <t>national</t>
        </is>
      </c>
      <c r="P85" s="439" t="inlineStr">
        <is>
          <t>N/A</t>
        </is>
      </c>
      <c r="Q85" s="439" t="inlineStr">
        <is>
          <t>31/12/2013</t>
        </is>
      </c>
      <c r="R85" s="439" t="inlineStr">
        <is>
          <t>01/09/2014</t>
        </is>
      </c>
      <c r="S85" s="439" t="inlineStr">
        <is>
          <t>N/A</t>
        </is>
      </c>
      <c r="T85" s="439" t="inlineStr">
        <is>
          <t>29/04/2024</t>
        </is>
      </c>
      <c r="U85" s="439" t="inlineStr">
        <is>
          <t>On 29 April 2024, GB 29995-2024 was published, replacing GB 29994-2013, GB 29995-2013 and GB 29996-2013, amending the scope of application and the statistical scope and calculation method for energy consumption, and adding energy intensity limit grades.</t>
        </is>
      </c>
      <c r="V85" s="439">
        <f>IF(R85="","In force",IF(R85="N/A","In force",IF(TODAY()&lt;DATE(VALUE(RIGHT(R85,4)),VALUE(MID(R85,4,2)),VALUE(LEFT(R85,2))),"Scheduled",IF(S85="","In force",IF(S85="N/A","In force",IF(TODAY()&lt;DATE(VALUE(RIGHT(S85,4)),VALUE(MID(S85,4,2)),VALUE(LEFT(S85,2))),"In force","Ended"))))))</f>
        <v/>
      </c>
      <c r="W85" s="439" t="inlineStr">
        <is>
          <t>State Administration for Market Regulation; Standardization Administration of China</t>
        </is>
      </c>
      <c r="X85" s="439" t="inlineStr">
        <is>
          <t>Coal-based activated carbon and semi-coke production facilities</t>
        </is>
      </c>
      <c r="Y85" s="439" t="inlineStr">
        <is>
          <t>New; Existing</t>
        </is>
      </c>
      <c r="Z85" s="439" t="inlineStr">
        <is>
          <t>Coal-based activated carbon production facilities (including carbonisation, activation and other process units) and semi-coke (semi-coke) production facilities (including coal preparation, carbonisation, coal gas purification and other process units) using coal as raw material.</t>
        </is>
      </c>
      <c r="AA85" s="439" t="inlineStr">
        <is>
          <t>N/A</t>
        </is>
      </c>
      <c r="AB85" s="439" t="inlineStr">
        <is>
          <t>N/A</t>
        </is>
      </c>
      <c r="AC85" s="439" t="inlineStr">
        <is>
          <t>Firms</t>
        </is>
      </c>
      <c r="AD85" s="439" t="inlineStr">
        <is>
          <t>Firms operating coal-based activated carbon or semi-coke production facilities within China.</t>
        </is>
      </c>
      <c r="AE85" s="439" t="inlineStr">
        <is>
          <t>Production</t>
        </is>
      </c>
      <c r="AF85" s="439" t="inlineStr">
        <is>
          <t>Operation of coal-based activated carbon and semi-coke production facilities. Existing firms must meet Grade 3 (minimum) intensity limits; new, expansion and renovation firms must meet Grade 2 (access) limits.</t>
        </is>
      </c>
      <c r="AG85" s="439" t="inlineStr">
        <is>
          <t>Grade 3</t>
        </is>
      </c>
      <c r="AH85" s="439" t="inlineStr">
        <is>
          <t>Energy intensity limit grade</t>
        </is>
      </c>
      <c r="AI85"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with limits set by product type (coal-based activated carbon/semi-coke) and process route.</t>
        </is>
      </c>
      <c r="AJ85" s="439" t="inlineStr">
        <is>
          <t>1) Existing coal-based activated carbon and semi-coke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85" s="439" t="inlineStr">
        <is>
          <t>N/A</t>
        </is>
      </c>
      <c r="AL85" s="439" t="inlineStr">
        <is>
          <t>N/A</t>
        </is>
      </c>
      <c r="AM85" s="439" t="inlineStr">
        <is>
          <t>Inspections or audits conducted by government authorities or third parties; Energy consumption data reporting by firms</t>
        </is>
      </c>
      <c r="AN85" s="439" t="inlineStr">
        <is>
          <t>Market regulatory authorities conduct supervision inspections on coal-based activated carbon and semi-coke producers' compliance with energy intensity limit standards; firms must submit annual energy consumption data and undergo energy conservation supervision.</t>
        </is>
      </c>
      <c r="AO85" s="439" t="inlineStr">
        <is>
          <t>Compliance order; Fines; Differentiated electricity pricing; Phase-out and closure</t>
        </is>
      </c>
      <c r="AP85" s="439" t="inlineStr">
        <is>
          <t>For coal-based activated carbon or semi-coke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85" s="439" t="inlineStr">
        <is>
          <t>The state encourages coal-based activated carbon and semi-coke producers to benchmark against Grade 1 advanced values and undertake energy conservation and carbon reduction retrofits, guiding and supporting uptake of advanced production capacity through energy conservation reviews and industry energy efficiency pacesetter programmes.</t>
        </is>
      </c>
      <c r="AR85" s="439" t="inlineStr">
        <is>
          <t>The state encourages coal-based activated carbon and semi-coke producers to benchmark against Grade 1 advanced values and undertake energy conservation and carbon reduction retrofits, guiding and supporting uptake of advanced production capacity through energy conservation reviews and industry energy efficiency pacesetter programmes.</t>
        </is>
      </c>
      <c r="AS85" s="439" t="inlineStr">
        <is>
          <t>N/A</t>
        </is>
      </c>
      <c r="AT85" s="439" t="inlineStr">
        <is>
          <t>N/A</t>
        </is>
      </c>
      <c r="AU85" s="439" t="inlineStr">
        <is>
          <t>C19</t>
        </is>
      </c>
      <c r="AV85" s="439" t="inlineStr">
        <is>
          <t>CO2</t>
        </is>
      </c>
      <c r="AW85" s="439" t="inlineStr">
        <is>
          <t>Positive</t>
        </is>
      </c>
      <c r="AX85" s="439" t="inlineStr">
        <is>
          <t>Energy conservation</t>
        </is>
      </c>
      <c r="AY85" s="439" t="inlineStr">
        <is>
          <t>GB 29995-2024 Norm of Energy Consumption per Unit Production of Coal-Based Activated Carbon and Semi-Coke</t>
        </is>
      </c>
      <c r="AZ85" s="439" t="inlineStr">
        <is>
          <t>https://openstd.samr.gov.cn/bzgk/std/newGbInfo?hcno=5B85C53847B2E9A539178E125400CAA4</t>
        </is>
      </c>
      <c r="BA85" s="439" t="inlineStr">
        <is>
          <t>GB 29994-2013 (superseded); GB 29995-2013 (superseded); GB 29996-2013 (superseded): https://openstd.samr.gov.cn/bzgk/std/nd?no=2142</t>
        </is>
      </c>
    </row>
    <row r="86">
      <c r="A86" s="439" t="inlineStr">
        <is>
          <t>CHNPRFEILI21S000</t>
        </is>
      </c>
      <c r="B86" s="439" t="inlineStr">
        <is>
          <t>Instrument</t>
        </is>
      </c>
      <c r="C86" s="439" t="inlineStr">
        <is>
          <t>Performance standard</t>
        </is>
      </c>
      <c r="D86" s="439" t="inlineStr">
        <is>
          <t>Energy intensity limit for industrial production</t>
        </is>
      </c>
      <c r="E86" s="439" t="inlineStr">
        <is>
          <t>Industry</t>
        </is>
      </c>
      <c r="F86" s="439" t="inlineStr">
        <is>
          <t>Chemicals</t>
        </is>
      </c>
      <c r="G86" s="439" t="inlineStr">
        <is>
          <t>甲苯二异氰酸酯和二苯基甲烷二异氰酸酯单位产品能源消耗限额</t>
        </is>
      </c>
      <c r="H86" s="439" t="inlineStr">
        <is>
          <t>Norm of Energy Consumption per Unit Production of Toluene Diisocyanate and Diphenylmethane Diisocyanate</t>
        </is>
      </c>
      <c r="I86" s="439" t="inlineStr">
        <is>
          <t>N/A</t>
        </is>
      </c>
      <c r="J86" s="439" t="inlineStr">
        <is>
          <t>GB 31830-2024 Norm of Energy Consumption per Unit Production of Toluene Diisocyanate and Diphenylmethane Diisocyanate is a mandatory national standard, published on 29 April 2024 and effective 1 May 2025, consolidating and replacing GB 31828-2015 and GB 31830-2015. It applies to the calculation and assessment of energy consumption per unit production, and the energy consumption control of new, expansion and renovation projects for toluene diisocyanate (TDI) produced from dinitrotoluene (DNT), hydrogen, chlorine and carbon monoxide, and diphenylmethane diisocyanate (MDI) produced from aniline, formaldehyde, chlorine and carbon monoxide. Energy intensity limits are classified into three grades (Grade 1 is the most stringent), with Grade 3 as the minimum limit (mandatory for existing firms), Grade 2 as the access limit (mandatory for new, expansion and renovation projects), and Grade 1 as the advanced benchmark. Compared with the 2015 editions, the TDI and MDI intensity limit standards were consolidated into one, and the advanced value category was replaced with the three-grade energy intensity limit system.</t>
        </is>
      </c>
      <c r="K86" s="439" t="inlineStr">
        <is>
          <t>Energy efficiency; Energy conservation</t>
        </is>
      </c>
      <c r="L86" s="439" t="inlineStr">
        <is>
          <t>Direct</t>
        </is>
      </c>
      <c r="M86" s="439" t="inlineStr">
        <is>
          <t>Supply-side</t>
        </is>
      </c>
      <c r="N86" s="439" t="inlineStr">
        <is>
          <t>CHN</t>
        </is>
      </c>
      <c r="O86" s="439" t="inlineStr">
        <is>
          <t>national</t>
        </is>
      </c>
      <c r="P86" s="439" t="inlineStr">
        <is>
          <t>N/A</t>
        </is>
      </c>
      <c r="Q86" s="439" t="inlineStr">
        <is>
          <t>11/09/2015</t>
        </is>
      </c>
      <c r="R86" s="439" t="inlineStr">
        <is>
          <t>01/04/2016</t>
        </is>
      </c>
      <c r="S86" s="439" t="inlineStr">
        <is>
          <t>N/A</t>
        </is>
      </c>
      <c r="T86" s="439" t="inlineStr">
        <is>
          <t>29/04/2024</t>
        </is>
      </c>
      <c r="U86" s="439" t="inlineStr">
        <is>
          <t>On 29 April 2024, GB 31830-2024 was published, replacing GB 31828-2015 and GB 31830-2015, consolidating the two energy intensity limit standards for TDI and MDI into one, updating energy intensity limits across all grades, and replacing the advanced value with the energy intensity limit grade system.</t>
        </is>
      </c>
      <c r="V86" s="439">
        <f>IF(R86="","In force",IF(R86="N/A","In force",IF(TODAY()&lt;DATE(VALUE(RIGHT(R86,4)),VALUE(MID(R86,4,2)),VALUE(LEFT(R86,2))),"Scheduled",IF(S86="","In force",IF(S86="N/A","In force",IF(TODAY()&lt;DATE(VALUE(RIGHT(S86,4)),VALUE(MID(S86,4,2)),VALUE(LEFT(S86,2))),"In force","Ended"))))))</f>
        <v/>
      </c>
      <c r="W86" s="439" t="inlineStr">
        <is>
          <t>State Administration for Market Regulation; Standardization Administration of China</t>
        </is>
      </c>
      <c r="X86" s="439" t="inlineStr">
        <is>
          <t>TDI and MDI production facilities</t>
        </is>
      </c>
      <c r="Y86" s="439" t="inlineStr">
        <is>
          <t>New; Existing</t>
        </is>
      </c>
      <c r="Z86" s="439" t="inlineStr">
        <is>
          <t>TDI production facilities using DNT, hydrogen, chlorine and carbon monoxide as raw materials (including nitration, hydrogenation, phosgenation and other process units), and MDI production facilities using aniline, formaldehyde, chlorine and carbon monoxide as raw materials (including condensation, phosgenation, distillation and other process units).</t>
        </is>
      </c>
      <c r="AA86" s="439" t="inlineStr">
        <is>
          <t>N/A</t>
        </is>
      </c>
      <c r="AB86" s="439" t="inlineStr">
        <is>
          <t>N/A</t>
        </is>
      </c>
      <c r="AC86" s="439" t="inlineStr">
        <is>
          <t>Firms</t>
        </is>
      </c>
      <c r="AD86" s="439" t="inlineStr">
        <is>
          <t>Firms operating TDI or MDI production facilities within China.</t>
        </is>
      </c>
      <c r="AE86" s="439" t="inlineStr">
        <is>
          <t>Production</t>
        </is>
      </c>
      <c r="AF86" s="439" t="inlineStr">
        <is>
          <t>Operation of TDI and MDI production facilities. Existing firms must meet Grade 3 (minimum) intensity limits; new, expansion and renovation firms must meet Grade 2 (access) limits.</t>
        </is>
      </c>
      <c r="AG86" s="439" t="inlineStr">
        <is>
          <t>Grade 3</t>
        </is>
      </c>
      <c r="AH86" s="439" t="inlineStr">
        <is>
          <t>Energy intensity limit grade</t>
        </is>
      </c>
      <c r="AI86"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with limits set by product (TDI/MDI). TDI: Grade 3 ≤950, Grade 2 ≤500, Grade 1 ≤340. MDI: Grade 3 ≤190, Grade 2 ≤180, Grade 1 ≤175.</t>
        </is>
      </c>
      <c r="AJ86" s="439" t="inlineStr">
        <is>
          <t>1) Existing TDI and MDI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86" s="439" t="inlineStr">
        <is>
          <t>N/A</t>
        </is>
      </c>
      <c r="AL86" s="439" t="inlineStr">
        <is>
          <t>N/A</t>
        </is>
      </c>
      <c r="AM86" s="439" t="inlineStr">
        <is>
          <t>Inspections or audits conducted by government authorities or third parties; Energy consumption data reporting by firms</t>
        </is>
      </c>
      <c r="AN86" s="439" t="inlineStr">
        <is>
          <t>Market regulatory authorities conduct supervision inspections on TDI and MDI producers' compliance with energy intensity limit standards; firms must submit annual energy consumption data and undergo energy conservation supervision.</t>
        </is>
      </c>
      <c r="AO86" s="439" t="inlineStr">
        <is>
          <t>Compliance order; Fines; Differentiated electricity pricing; Phase-out and closure</t>
        </is>
      </c>
      <c r="AP86" s="439" t="inlineStr">
        <is>
          <t>For TDI or MDI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86" s="439" t="inlineStr">
        <is>
          <t>The state encourages TDI and MDI producers to benchmark against Grade 1 advanced values and undertake energy conservation and carbon reduction retrofits, guiding and supporting uptake of advanced production capacity through energy conservation reviews and green factory designation.</t>
        </is>
      </c>
      <c r="AR86" s="439" t="inlineStr">
        <is>
          <t>The state encourages TDI and MDI producers to benchmark against Grade 1 advanced values and undertake energy conservation and carbon reduction retrofits, guiding and supporting uptake of advanced production capacity through energy conservation reviews and green factory designation.</t>
        </is>
      </c>
      <c r="AS86" s="439" t="inlineStr">
        <is>
          <t>N/A</t>
        </is>
      </c>
      <c r="AT86" s="439" t="inlineStr">
        <is>
          <t>N/A</t>
        </is>
      </c>
      <c r="AU86" s="439" t="inlineStr">
        <is>
          <t>C20</t>
        </is>
      </c>
      <c r="AV86" s="439" t="inlineStr">
        <is>
          <t>CO2</t>
        </is>
      </c>
      <c r="AW86" s="439" t="inlineStr">
        <is>
          <t>Positive</t>
        </is>
      </c>
      <c r="AX86" s="439" t="inlineStr">
        <is>
          <t>Energy conservation</t>
        </is>
      </c>
      <c r="AY86" s="439" t="inlineStr">
        <is>
          <t>GB 31830-2024 Norm of Energy Consumption per Unit Production of Toluene Diisocyanate and Diphenylmethane Diisocyanate</t>
        </is>
      </c>
      <c r="AZ86" s="439" t="inlineStr">
        <is>
          <t>https://openstd.samr.gov.cn/bzgk/std/newGbInfo?hcno=4C885FEDCCAA79384C369B4CB7A3A1A4</t>
        </is>
      </c>
      <c r="BA86" s="439" t="inlineStr">
        <is>
          <t>GB 31828-2015 (superseded); GB 31830-2015 (superseded): https://openstd.samr.gov.cn/bzgk/std/nd?no=2142</t>
        </is>
      </c>
    </row>
    <row r="87">
      <c r="A87" s="439" t="inlineStr">
        <is>
          <t>CHNPRFEILI22S000</t>
        </is>
      </c>
      <c r="B87" s="439" t="inlineStr">
        <is>
          <t>Instrument</t>
        </is>
      </c>
      <c r="C87" s="439" t="inlineStr">
        <is>
          <t>Performance standard</t>
        </is>
      </c>
      <c r="D87" s="439" t="inlineStr">
        <is>
          <t>Energy intensity limit for industrial production</t>
        </is>
      </c>
      <c r="E87" s="439" t="inlineStr">
        <is>
          <t>Industry</t>
        </is>
      </c>
      <c r="F87" s="439" t="inlineStr">
        <is>
          <t>Iron ore mining and dressing</t>
        </is>
      </c>
      <c r="G87" s="439" t="inlineStr">
        <is>
          <t>铁矿开采和选矿单位产品能源消耗限额</t>
        </is>
      </c>
      <c r="H87" s="439" t="inlineStr">
        <is>
          <t>Norm of Energy Consumption per Unit Production of Iron Ore Mining and Dressing</t>
        </is>
      </c>
      <c r="I87" s="439" t="inlineStr">
        <is>
          <t>N/A</t>
        </is>
      </c>
      <c r="J87" s="439" t="inlineStr">
        <is>
          <t>GB 31335-2024 Norm of Energy Consumption per Unit Production of Iron Ore Mining and Dressing is a mandatory national standard, published on 29 April 2024 and effective 1 May 2025, consolidating and replacing GB 31335-2014, GB 31336-2014 and GB 31337-2014. It applies to the calculation and assessment of energy consumption per unit production, and the energy consumption control of new, expansion and renovation projects for iron ore open-pit mining, underground mining and dressing. Energy intensity limits are classified into three grades (Grade 1 is the most stringent), with Grade 3 as the minimum limit (mandatory for existing firms), Grade 2 as the access limit (mandatory for new, expansion and renovation projects), and Grade 1 as the advanced benchmark. Compared with the 2014 editions, the three separate standards for open-pit mining, underground mining and ore dressing were consolidated into one, an energy intensity limit grade system was introduced, and the statistical scope and calculation methods were revised.</t>
        </is>
      </c>
      <c r="K87" s="439" t="inlineStr">
        <is>
          <t>Energy efficiency; Energy conservation</t>
        </is>
      </c>
      <c r="L87" s="439" t="inlineStr">
        <is>
          <t>Direct</t>
        </is>
      </c>
      <c r="M87" s="439" t="inlineStr">
        <is>
          <t>Supply-side</t>
        </is>
      </c>
      <c r="N87" s="439" t="inlineStr">
        <is>
          <t>CHN</t>
        </is>
      </c>
      <c r="O87" s="439" t="inlineStr">
        <is>
          <t>national</t>
        </is>
      </c>
      <c r="P87" s="439" t="inlineStr">
        <is>
          <t>N/A</t>
        </is>
      </c>
      <c r="Q87" s="439" t="inlineStr">
        <is>
          <t>31/12/2014</t>
        </is>
      </c>
      <c r="R87" s="439" t="inlineStr">
        <is>
          <t>01/01/2016</t>
        </is>
      </c>
      <c r="S87" s="439" t="inlineStr">
        <is>
          <t>N/A</t>
        </is>
      </c>
      <c r="T87" s="439" t="inlineStr">
        <is>
          <t>29/04/2024</t>
        </is>
      </c>
      <c r="U87" s="439" t="inlineStr">
        <is>
          <t>On 29 April 2024, GB 31335-2024 was published, consolidating and replacing GB 31335-2014, GB 31336-2014 and GB 31337-2014, merging the three separate standards for iron ore open-pit mining, underground mining and dressing into one, introducing an energy intensity limit grade system, and updating energy intensity limits across all grades.</t>
        </is>
      </c>
      <c r="V87" s="439">
        <f>IF(R87="","In force",IF(R87="N/A","In force",IF(TODAY()&lt;DATE(VALUE(RIGHT(R87,4)),VALUE(MID(R87,4,2)),VALUE(LEFT(R87,2))),"Scheduled",IF(S87="","In force",IF(S87="N/A","In force",IF(TODAY()&lt;DATE(VALUE(RIGHT(S87,4)),VALUE(MID(S87,4,2)),VALUE(LEFT(S87,2))),"In force","Ended"))))))</f>
        <v/>
      </c>
      <c r="W87" s="439" t="inlineStr">
        <is>
          <t>State Administration for Market Regulation; Standardization Administration of China</t>
        </is>
      </c>
      <c r="X87" s="439" t="inlineStr">
        <is>
          <t>Iron ore mining and dressing production systems</t>
        </is>
      </c>
      <c r="Y87" s="439" t="inlineStr">
        <is>
          <t>New; Existing</t>
        </is>
      </c>
      <c r="Z87" s="439" t="inlineStr">
        <is>
          <t>Iron ore open-pit mining systems, underground mining systems, and dressing systems (including crushing, grinding, magnetic separation/flotation and auxiliary production systems). Energy intensity limits are set by mining method (open-pit/underground) and ore type.</t>
        </is>
      </c>
      <c r="AA87" s="439" t="inlineStr">
        <is>
          <t>N/A</t>
        </is>
      </c>
      <c r="AB87" s="439" t="inlineStr">
        <is>
          <t>N/A</t>
        </is>
      </c>
      <c r="AC87" s="439" t="inlineStr">
        <is>
          <t>Firms</t>
        </is>
      </c>
      <c r="AD87" s="439" t="inlineStr">
        <is>
          <t>Firms operating iron ore mining or dressing production systems within China.</t>
        </is>
      </c>
      <c r="AE87" s="439" t="inlineStr">
        <is>
          <t>Production</t>
        </is>
      </c>
      <c r="AF87" s="439" t="inlineStr">
        <is>
          <t>Operation of iron ore mining and dressing production systems. Existing firms must meet Grade 3 (minimum) intensity limits; new, expansion and renovation firms must meet Grade 2 (access) limits.</t>
        </is>
      </c>
      <c r="AG87" s="439" t="inlineStr">
        <is>
          <t>Grade 3</t>
        </is>
      </c>
      <c r="AH87" s="439" t="inlineStr">
        <is>
          <t>Energy intensity limit grade</t>
        </is>
      </c>
      <c r="AI87"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with limits set by mining method and ore type. Iron ore open-pit mining: Grade 3 ≤2.18, Grade 2 ≤2.11, Grade 1 ≤2.03. Iron ore underground mining: Grade 3 ≤5.22, Grade 2 ≤5.06, Grade 1 ≤4.89. Iron ore dressing (magnetite): Grade 3 ≤10.50, Grade 2 ≤8.70, Grade 1 ≤7.80. Iron ore dressing (hematite): Grade 3 ≤15.50, Grade 2 ≤13.50, Grade 1 ≤12.00. Iron ore dressing (mixed ore): Grade 3 ≤13.00, Grade 2 ≤11.10, Grade 1 ≤9.90.</t>
        </is>
      </c>
      <c r="AJ87" s="439" t="inlineStr">
        <is>
          <t>1) Existing iron ore mining and dressing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87" s="439" t="inlineStr">
        <is>
          <t>N/A</t>
        </is>
      </c>
      <c r="AL87" s="439" t="inlineStr">
        <is>
          <t>N/A</t>
        </is>
      </c>
      <c r="AM87" s="439" t="inlineStr">
        <is>
          <t>Inspections or audits conducted by government authorities or third parties; Energy consumption data reporting by firms</t>
        </is>
      </c>
      <c r="AN87" s="439" t="inlineStr">
        <is>
          <t>Market regulatory authorities conduct supervision inspections on iron ore mining and dressing producers' compliance with energy intensity limit standards; firms must submit annual energy consumption data and undergo energy conservation supervision.</t>
        </is>
      </c>
      <c r="AO87" s="439" t="inlineStr">
        <is>
          <t>Compliance order; Fines; Differentiated electricity pricing; Phase-out and closure</t>
        </is>
      </c>
      <c r="AP87" s="439" t="inlineStr">
        <is>
          <t>For iron ore mining or dressing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87" s="439" t="inlineStr">
        <is>
          <t>The state encourages iron ore mining and dressing producers to benchmark against Grade 1 advanced values and undertake energy conservation and carbon reduction retrofits, guiding and supporting uptake of advanced production capacity through energy conservation reviews and green mine designation.</t>
        </is>
      </c>
      <c r="AR87" s="439" t="inlineStr">
        <is>
          <t>The state encourages iron ore mining and dressing producers to benchmark against Grade 1 advanced values and undertake energy conservation and carbon reduction retrofits, guiding and supporting uptake of advanced production capacity through energy conservation reviews and green mine designation.</t>
        </is>
      </c>
      <c r="AS87" s="439" t="inlineStr">
        <is>
          <t>N/A</t>
        </is>
      </c>
      <c r="AT87" s="439" t="inlineStr">
        <is>
          <t>N/A</t>
        </is>
      </c>
      <c r="AU87" s="439" t="inlineStr">
        <is>
          <t>B07</t>
        </is>
      </c>
      <c r="AV87" s="439" t="inlineStr">
        <is>
          <t>CO2</t>
        </is>
      </c>
      <c r="AW87" s="439" t="inlineStr">
        <is>
          <t>Positive</t>
        </is>
      </c>
      <c r="AX87" s="439" t="inlineStr">
        <is>
          <t>Energy conservation</t>
        </is>
      </c>
      <c r="AY87" s="439" t="inlineStr">
        <is>
          <t>GB 31335-2024 Norm of Energy Consumption per Unit Production of Iron Ore Mining and Dressing</t>
        </is>
      </c>
      <c r="AZ87" s="439" t="inlineStr">
        <is>
          <t>https://openstd.samr.gov.cn/bzgk/std/newGbInfo?hcno=B985E2A3DA5542C77F6E914DA69908C4</t>
        </is>
      </c>
      <c r="BA87" s="439" t="inlineStr">
        <is>
          <t>GB 31335-2014 (superseded, iron ore open-pit mining); GB 31336-2014 (superseded, iron ore underground mining); GB 31337-2014 (superseded, iron ore dressing): https://openstd.samr.gov.cn/bzgk/std/nd?no=2142</t>
        </is>
      </c>
    </row>
    <row r="88">
      <c r="A88" s="439" t="inlineStr">
        <is>
          <t>CHNPRFEILI23S000</t>
        </is>
      </c>
      <c r="B88" s="439" t="inlineStr">
        <is>
          <t>Instrument</t>
        </is>
      </c>
      <c r="C88" s="439" t="inlineStr">
        <is>
          <t>Performance standard</t>
        </is>
      </c>
      <c r="D88" s="439" t="inlineStr">
        <is>
          <t>Energy intensity limit for industrial production</t>
        </is>
      </c>
      <c r="E88" s="439" t="inlineStr">
        <is>
          <t>Industry</t>
        </is>
      </c>
      <c r="F88" s="439" t="inlineStr">
        <is>
          <t>Pulp and paper</t>
        </is>
      </c>
      <c r="G88" s="439" t="inlineStr">
        <is>
          <t>制浆造纸单位产品能源消耗限额</t>
        </is>
      </c>
      <c r="H88" s="439" t="inlineStr">
        <is>
          <t>Norm of Energy Consumption per Unit Production of Pulp and Paper</t>
        </is>
      </c>
      <c r="I88" s="439" t="inlineStr">
        <is>
          <t>N/A</t>
        </is>
      </c>
      <c r="J88" s="439" t="inlineStr">
        <is>
          <t>GB 31825-2024 Norm of Energy Consumption per Unit Production of Pulp and Paper is a mandatory national standard, published on 29 April 2024 and effective 1 May 2025, replacing GB 31825-2015. It applies to the calculation and assessment of energy consumption per unit production, and the energy consumption control of new, expansion and renovation projects for pulp, machine-made paper and paperboard producers using plant fibre as the main raw material. Energy intensity limits are classified into three grades (Grade 1 is the most stringent), with Grade 3 as the minimum limit (mandatory for existing firms), Grade 2 as the access limit (mandatory for new, expansion and renovation projects), and Grade 1 as the advanced benchmark. Compared with the 2015 edition, energy intensity limits were added for multiple new product categories including dissolving wood pulp, dissolving non-wood pulp, paper tube board, grey board, decorative base paper, glassine paper, cigarette paper, thermal paper and medical packaging paper.</t>
        </is>
      </c>
      <c r="K88" s="439" t="inlineStr">
        <is>
          <t>Energy efficiency; Energy conservation</t>
        </is>
      </c>
      <c r="L88" s="439" t="inlineStr">
        <is>
          <t>Direct</t>
        </is>
      </c>
      <c r="M88" s="439" t="inlineStr">
        <is>
          <t>Supply-side</t>
        </is>
      </c>
      <c r="N88" s="439" t="inlineStr">
        <is>
          <t>CHN</t>
        </is>
      </c>
      <c r="O88" s="439" t="inlineStr">
        <is>
          <t>national</t>
        </is>
      </c>
      <c r="P88" s="439" t="inlineStr">
        <is>
          <t>N/A</t>
        </is>
      </c>
      <c r="Q88" s="439" t="inlineStr">
        <is>
          <t>30/06/2015</t>
        </is>
      </c>
      <c r="R88" s="439" t="inlineStr">
        <is>
          <t>01/07/2016</t>
        </is>
      </c>
      <c r="S88" s="439" t="inlineStr">
        <is>
          <t>N/A</t>
        </is>
      </c>
      <c r="T88" s="439" t="inlineStr">
        <is>
          <t>29/04/2024</t>
        </is>
      </c>
      <c r="U88" s="439" t="inlineStr">
        <is>
          <t>On 29 April 2024, GB 31825-2024 was published, replacing GB 31825-2015, replacing the advanced/access/minimum value system with Grade 1/2/3 energy intensity limit grades, adding intensity limits for dissolving wood pulp, dissolving non-wood pulp, paper tube board, grey board, decorative base paper, glassine paper, cigarette paper, thermal paper, medical packaging paper and other new product categories, and removing the energy conservation management and measures chapter.</t>
        </is>
      </c>
      <c r="V88" s="439">
        <f>IF(R88="","In force",IF(R88="N/A","In force",IF(TODAY()&lt;DATE(VALUE(RIGHT(R88,4)),VALUE(MID(R88,4,2)),VALUE(LEFT(R88,2))),"Scheduled",IF(S88="","In force",IF(S88="N/A","In force",IF(TODAY()&lt;DATE(VALUE(RIGHT(S88,4)),VALUE(MID(S88,4,2)),VALUE(LEFT(S88,2))),"In force","Ended"))))))</f>
        <v/>
      </c>
      <c r="W88" s="439" t="inlineStr">
        <is>
          <t>State Administration for Market Regulation; Standardization Administration of China</t>
        </is>
      </c>
      <c r="X88" s="439" t="inlineStr">
        <is>
          <t>Pulp and paper production facilities</t>
        </is>
      </c>
      <c r="Y88" s="439" t="inlineStr">
        <is>
          <t>New; Existing</t>
        </is>
      </c>
      <c r="Z88" s="439" t="inlineStr">
        <is>
          <t>Chemical pulp, mechanical pulp, chemical-mechanical pulp and recycled pulp production facilities using plant fibre as the main raw material, as well as machine-made paper and paperboard production facilities, including raw material preparation, cooking/refining, washing and screening, bleaching, papermaking and auxiliary production systems.</t>
        </is>
      </c>
      <c r="AA88" s="439" t="inlineStr">
        <is>
          <t>N/A</t>
        </is>
      </c>
      <c r="AB88" s="439" t="inlineStr">
        <is>
          <t>N/A</t>
        </is>
      </c>
      <c r="AC88" s="439" t="inlineStr">
        <is>
          <t>Firms</t>
        </is>
      </c>
      <c r="AD88" s="439" t="inlineStr">
        <is>
          <t>Firms operating pulp and paper production facilities within China.</t>
        </is>
      </c>
      <c r="AE88" s="439" t="inlineStr">
        <is>
          <t>Production</t>
        </is>
      </c>
      <c r="AF88" s="439" t="inlineStr">
        <is>
          <t>Operation of pulp and paper production facilities. Existing firms must meet Grade 3 (minimum) intensity limits; new, expansion and renovation firms must meet Grade 2 (access) limits.</t>
        </is>
      </c>
      <c r="AG88" s="439" t="inlineStr">
        <is>
          <t>Grade 3</t>
        </is>
      </c>
      <c r="AH88" s="439" t="inlineStr">
        <is>
          <t>Energy intensity limit grade</t>
        </is>
      </c>
      <c r="AI88"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with limits set by pulp and paper product type. Bleached chemical wood pulp: Grade 3 ≤430, Grade 2 ≤400, Grade 1 ≤360. Bleached chemical non-wood pulp (bamboo): Grade 3 ≤580, Grade 2 ≤520, Grade 1 ≤460. Recycled pulp: Grade 3 ≤200, Grade 2 ≤180, Grade 1 ≤160. Newsprint: Grade 3 ≤380, Grade 2 ≤350, Grade 1 ≤320. Uncoated cultural paper: Grade 3 ≤420, Grade 2 ≤380, Grade 1 ≤340. Tissue paper (tissue base paper): Grade 3 ≤550, Grade 2 ≤500, Grade 1 ≤450. White paperboard: Grade 3 ≤400, Grade 2 ≤360, Grade 1 ≤320. Corrugating medium: Grade 3 ≤330, Grade 2 ≤300, Grade 1 ≤270. Linerboard: Grade 3 ≤360, Grade 2 ≤330, Grade 1 ≤290.</t>
        </is>
      </c>
      <c r="AJ88" s="439" t="inlineStr">
        <is>
          <t>1) Existing pulp and paper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88" s="439" t="inlineStr">
        <is>
          <t>N/A</t>
        </is>
      </c>
      <c r="AL88" s="439" t="inlineStr">
        <is>
          <t>N/A</t>
        </is>
      </c>
      <c r="AM88" s="439" t="inlineStr">
        <is>
          <t>Inspections or audits conducted by government authorities or third parties; Energy consumption data reporting by firms</t>
        </is>
      </c>
      <c r="AN88" s="439" t="inlineStr">
        <is>
          <t>Market regulatory authorities conduct supervision inspections on pulp and paper producers' compliance with energy intensity limit standards; firms must submit annual energy consumption data and undergo energy conservation supervision.</t>
        </is>
      </c>
      <c r="AO88" s="439" t="inlineStr">
        <is>
          <t>Compliance order; Fines; Differentiated electricity pricing; Phase-out and closure</t>
        </is>
      </c>
      <c r="AP88" s="439" t="inlineStr">
        <is>
          <t>For pulp and paper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88" s="439" t="inlineStr">
        <is>
          <t>The state encourages pulp and paper producers to benchmark against Grade 1 advanced values and undertake energy conservation and carbon reduction retrofits, guiding and supporting uptake of advanced production capacity through energy conservation reviews and green factory designation.</t>
        </is>
      </c>
      <c r="AR88" s="439" t="inlineStr">
        <is>
          <t>The state encourages pulp and paper producers to benchmark against Grade 1 advanced values and undertake energy conservation and carbon reduction retrofits, guiding and supporting uptake of advanced production capacity through energy conservation reviews and green factory designation.</t>
        </is>
      </c>
      <c r="AS88" s="439" t="inlineStr">
        <is>
          <t>N/A</t>
        </is>
      </c>
      <c r="AT88" s="439" t="inlineStr">
        <is>
          <t>N/A</t>
        </is>
      </c>
      <c r="AU88" s="439" t="inlineStr">
        <is>
          <t>C17</t>
        </is>
      </c>
      <c r="AV88" s="439" t="inlineStr">
        <is>
          <t>CO2</t>
        </is>
      </c>
      <c r="AW88" s="439" t="inlineStr">
        <is>
          <t>Positive</t>
        </is>
      </c>
      <c r="AX88" s="439" t="inlineStr">
        <is>
          <t>Energy conservation</t>
        </is>
      </c>
      <c r="AY88" s="439" t="inlineStr">
        <is>
          <t>GB 31825-2024 Norm of Energy Consumption per Unit Production of Pulp and Paper</t>
        </is>
      </c>
      <c r="AZ88" s="439" t="inlineStr">
        <is>
          <t>https://openstd.samr.gov.cn/bzgk/std/newGbInfo?hcno=27B824B792BB0BC1CF30980AE3411F9B</t>
        </is>
      </c>
      <c r="BA88" s="439" t="inlineStr">
        <is>
          <t>GB 31825-2015 (superseded): https://openstd.samr.gov.cn/bzgk/std/nd?no=2142</t>
        </is>
      </c>
    </row>
    <row r="89">
      <c r="A89" s="439" t="inlineStr">
        <is>
          <t>CHNPRFEILI24S000</t>
        </is>
      </c>
      <c r="B89" s="439" t="inlineStr">
        <is>
          <t>Instrument</t>
        </is>
      </c>
      <c r="C89" s="439" t="inlineStr">
        <is>
          <t>Performance standard</t>
        </is>
      </c>
      <c r="D89" s="439" t="inlineStr">
        <is>
          <t>Energy intensity limit for industrial production</t>
        </is>
      </c>
      <c r="E89" s="439" t="inlineStr">
        <is>
          <t>Industry</t>
        </is>
      </c>
      <c r="F89" s="439" t="inlineStr">
        <is>
          <t>Chemicals</t>
        </is>
      </c>
      <c r="G89" s="439" t="inlineStr">
        <is>
          <t>纯碱单位产品能源消耗限额</t>
        </is>
      </c>
      <c r="H89" s="439" t="inlineStr">
        <is>
          <t>Norm of Energy Consumption per Unit Production of Soda Ash</t>
        </is>
      </c>
      <c r="I89" s="439" t="inlineStr">
        <is>
          <t>N/A</t>
        </is>
      </c>
      <c r="J89" s="439" t="inlineStr">
        <is>
          <t>GB 29140-2024 Norm of Energy Consumption per Unit Production of Soda Ash is a mandatory national standard, published on 29 April 2024 and effective 1 May 2025, replacing GB 29140-2012. It applies to the calculation and assessment of energy consumption per unit production, and the energy consumption control of new, expansion and renovation projects for soda ash (including light soda ash and dense soda ash) produced by the ammonia-soda process, combined-soda process and natural soda process. Energy intensity limits are classified into three grades (Grade 1 is the most stringent), with Grade 3 as the minimum limit (mandatory for existing firms), Grade 2 as the access limit (mandatory for new, expansion and renovation projects), and Grade 1 as the advanced benchmark. Compared with the 2012 edition, energy intensity limits for the natural soda process were added, and the advanced value was replaced with the three-grade energy intensity limit system.</t>
        </is>
      </c>
      <c r="K89" s="439" t="inlineStr">
        <is>
          <t>Energy efficiency; Energy conservation</t>
        </is>
      </c>
      <c r="L89" s="439" t="inlineStr">
        <is>
          <t>Direct</t>
        </is>
      </c>
      <c r="M89" s="439" t="inlineStr">
        <is>
          <t>Supply-side</t>
        </is>
      </c>
      <c r="N89" s="439" t="inlineStr">
        <is>
          <t>CHN</t>
        </is>
      </c>
      <c r="O89" s="439" t="inlineStr">
        <is>
          <t>national</t>
        </is>
      </c>
      <c r="P89" s="439" t="inlineStr">
        <is>
          <t>N/A</t>
        </is>
      </c>
      <c r="Q89" s="439" t="inlineStr">
        <is>
          <t>31/12/2012</t>
        </is>
      </c>
      <c r="R89" s="439" t="inlineStr">
        <is>
          <t>01/10/2013</t>
        </is>
      </c>
      <c r="S89" s="439" t="inlineStr">
        <is>
          <t>N/A</t>
        </is>
      </c>
      <c r="T89" s="439" t="inlineStr">
        <is>
          <t>29/04/2024</t>
        </is>
      </c>
      <c r="U89" s="439" t="inlineStr">
        <is>
          <t>On 29 April 2024, GB 29140-2024 was published, replacing GB 29140-2012, adding energy intensity limit requirements for the natural soda process, introducing the energy intensity limit grade system, revising the energy consumption statistical scope and calculation methods, and removing the energy conservation management and measures chapter.</t>
        </is>
      </c>
      <c r="V89" s="439">
        <f>IF(R89="","In force",IF(R89="N/A","In force",IF(TODAY()&lt;DATE(VALUE(RIGHT(R89,4)),VALUE(MID(R89,4,2)),VALUE(LEFT(R89,2))),"Scheduled",IF(S89="","In force",IF(S89="N/A","In force",IF(TODAY()&lt;DATE(VALUE(RIGHT(S89,4)),VALUE(MID(S89,4,2)),VALUE(LEFT(S89,2))),"In force","Ended"))))))</f>
        <v/>
      </c>
      <c r="W89" s="439" t="inlineStr">
        <is>
          <t>State Administration for Market Regulation; Standardization Administration of China</t>
        </is>
      </c>
      <c r="X89" s="439" t="inlineStr">
        <is>
          <t>Soda ash production facilities</t>
        </is>
      </c>
      <c r="Y89" s="439" t="inlineStr">
        <is>
          <t>New; Existing</t>
        </is>
      </c>
      <c r="Z89" s="439" t="inlineStr">
        <is>
          <t>Ammonia-soda process soda ash production facilities (including brine refining, ammoniation, carbonation, filtration, calcination and other main process units), combined-soda process soda ash production facilities (including brine refining, ammoniation, carbonation, filtration, calcination, ammonium chloride crystallisation and other main process units), and natural soda process production facilities. Products include light soda ash and dense soda ash.</t>
        </is>
      </c>
      <c r="AA89" s="439" t="inlineStr">
        <is>
          <t>N/A</t>
        </is>
      </c>
      <c r="AB89" s="439" t="inlineStr">
        <is>
          <t>N/A</t>
        </is>
      </c>
      <c r="AC89" s="439" t="inlineStr">
        <is>
          <t>Firms</t>
        </is>
      </c>
      <c r="AD89" s="439" t="inlineStr">
        <is>
          <t>Firms operating soda ash production facilities within China.</t>
        </is>
      </c>
      <c r="AE89" s="439" t="inlineStr">
        <is>
          <t>Production</t>
        </is>
      </c>
      <c r="AF89" s="439" t="inlineStr">
        <is>
          <t>Operation of soda ash production facilities. Existing firms must meet Grade 3 (minimum) intensity limits; new, expansion and renovation firms must meet Grade 2 (access) limits.</t>
        </is>
      </c>
      <c r="AG89" s="439" t="inlineStr">
        <is>
          <t>Grade 3</t>
        </is>
      </c>
      <c r="AH89" s="439" t="inlineStr">
        <is>
          <t>Energy intensity limit grade</t>
        </is>
      </c>
      <c r="AI89"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with limits set by production method and product type. Ammonia-soda process light soda ash: Grade 3 ≤370, Grade 2 ≤320, Grade 1 ≤310. Ammonia-soda process dense soda ash: Grade 3 ≤420, Grade 2 ≤365, Grade 1 ≤350. Combined-soda process (refined industrial salt) light soda ash: Grade 3 ≤200, Grade 2 ≤160, Grade 1 ≤145. Combined-soda process (refined industrial salt) dense soda ash: Grade 3 ≤250, Grade 2 ≤205, Grade 1 ≤185. Natural soda process (carbonation) light soda ash: Grade 3 ≤440, Grade 2 ≤410, Grade 1 ≤390. Natural soda process (evaporation) light soda ash: Grade 3 ≤390, Grade 2 ≤360, Grade 1 ≤340.</t>
        </is>
      </c>
      <c r="AJ89" s="439" t="inlineStr">
        <is>
          <t>1) Existing soda ash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89" s="439" t="inlineStr">
        <is>
          <t>N/A</t>
        </is>
      </c>
      <c r="AL89" s="439" t="inlineStr">
        <is>
          <t>N/A</t>
        </is>
      </c>
      <c r="AM89" s="439" t="inlineStr">
        <is>
          <t>Inspections or audits conducted by government authorities or third parties; Energy consumption data reporting by firms</t>
        </is>
      </c>
      <c r="AN89" s="439" t="inlineStr">
        <is>
          <t>Market regulatory authorities conduct supervision inspections on soda ash producers' compliance with energy intensity limit standards; firms must submit annual energy consumption data and undergo energy conservation supervision.</t>
        </is>
      </c>
      <c r="AO89" s="439" t="inlineStr">
        <is>
          <t>Compliance order; Fines; Differentiated electricity pricing; Phase-out and closure</t>
        </is>
      </c>
      <c r="AP89" s="439" t="inlineStr">
        <is>
          <t>For soda ash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89" s="439" t="inlineStr">
        <is>
          <t>The state encourages soda ash producers to benchmark against Grade 1 advanced values and undertake energy conservation and carbon reduction retrofits, guiding and supporting uptake of advanced production capacity through energy conservation reviews and green factory designation.</t>
        </is>
      </c>
      <c r="AR89" s="439" t="inlineStr">
        <is>
          <t>The state encourages soda ash producers to benchmark against Grade 1 advanced values and undertake energy conservation and carbon reduction retrofits, guiding and supporting uptake of advanced production capacity through energy conservation reviews and green factory designation.</t>
        </is>
      </c>
      <c r="AS89" s="439" t="inlineStr">
        <is>
          <t>N/A</t>
        </is>
      </c>
      <c r="AT89" s="439" t="inlineStr">
        <is>
          <t>N/A</t>
        </is>
      </c>
      <c r="AU89" s="439" t="inlineStr">
        <is>
          <t>C20</t>
        </is>
      </c>
      <c r="AV89" s="439" t="inlineStr">
        <is>
          <t>CO2</t>
        </is>
      </c>
      <c r="AW89" s="439" t="inlineStr">
        <is>
          <t>Positive</t>
        </is>
      </c>
      <c r="AX89" s="439" t="inlineStr">
        <is>
          <t>Energy conservation</t>
        </is>
      </c>
      <c r="AY89" s="439" t="inlineStr">
        <is>
          <t>GB 29140-2024 Norm of Energy Consumption per Unit Production of Soda Ash</t>
        </is>
      </c>
      <c r="AZ89" s="439" t="inlineStr">
        <is>
          <t>https://openstd.samr.gov.cn/bzgk/std/newGbInfo?hcno=443C1068D42AF5D7B5F73076352B5068</t>
        </is>
      </c>
      <c r="BA89" s="439" t="inlineStr">
        <is>
          <t>GB 29140-2012 (superseded): https://openstd.samr.gov.cn/bzgk/std/nd?no=2142</t>
        </is>
      </c>
    </row>
    <row r="90">
      <c r="A90" s="439" t="inlineStr">
        <is>
          <t>CHNPRFEILI25S000</t>
        </is>
      </c>
      <c r="B90" s="439" t="inlineStr">
        <is>
          <t>Instrument</t>
        </is>
      </c>
      <c r="C90" s="439" t="inlineStr">
        <is>
          <t>Performance standard</t>
        </is>
      </c>
      <c r="D90" s="439" t="inlineStr">
        <is>
          <t>Energy intensity limit for industrial production</t>
        </is>
      </c>
      <c r="E90" s="439" t="inlineStr">
        <is>
          <t>Industry</t>
        </is>
      </c>
      <c r="F90" s="439" t="inlineStr">
        <is>
          <t>Chemicals</t>
        </is>
      </c>
      <c r="G90" s="439" t="inlineStr">
        <is>
          <t>二甲基硅氧烷单位产品能源消耗限额</t>
        </is>
      </c>
      <c r="H90" s="439" t="inlineStr">
        <is>
          <t>Norm of Energy Consumption per Unit Production of Dimethyl Siloxane</t>
        </is>
      </c>
      <c r="I90" s="439" t="inlineStr">
        <is>
          <t>N/A</t>
        </is>
      </c>
      <c r="J90" s="439" t="inlineStr">
        <is>
          <t>GB 30530-2024 Norm of Energy Consumption per Unit Production of Dimethyl Siloxane is a mandatory national standard, published on 29 April 2024 and effective 1 May 2025, replacing GB 30530-2014. It applies to the calculation and assessment of energy consumption per unit production, and the energy consumption control of new, expansion and renovation projects for organosilicon cyclics (dimethylcyclosiloxane, i.e. dimethyl siloxane, DMC) produced from silicon powder, methyl chloride and other raw materials. Energy intensity limits are classified into three grades (Grade 1 is the most stringent), with Grade 3 as the minimum limit (mandatory for existing firms), Grade 2 as the access limit (mandatory for new, expansion and renovation projects), and Grade 1 as the advanced benchmark. Compared with the 2014 edition, the standard title was changed from Norm of Energy Consumption per Unit Product of Dimethyl Cyclosiloxane to Norm of Energy Consumption per Unit Production of Dimethyl Siloxane, and energy intensity limits were updated.</t>
        </is>
      </c>
      <c r="K90" s="439" t="inlineStr">
        <is>
          <t>Energy efficiency; Energy conservation</t>
        </is>
      </c>
      <c r="L90" s="439" t="inlineStr">
        <is>
          <t>Direct</t>
        </is>
      </c>
      <c r="M90" s="439" t="inlineStr">
        <is>
          <t>Supply-side</t>
        </is>
      </c>
      <c r="N90" s="439" t="inlineStr">
        <is>
          <t>CHN</t>
        </is>
      </c>
      <c r="O90" s="439" t="inlineStr">
        <is>
          <t>national</t>
        </is>
      </c>
      <c r="P90" s="439" t="inlineStr">
        <is>
          <t>N/A</t>
        </is>
      </c>
      <c r="Q90" s="439" t="inlineStr">
        <is>
          <t>28/04/2014</t>
        </is>
      </c>
      <c r="R90" s="439" t="inlineStr">
        <is>
          <t>01/01/2015</t>
        </is>
      </c>
      <c r="S90" s="439" t="inlineStr">
        <is>
          <t>N/A</t>
        </is>
      </c>
      <c r="T90" s="439" t="inlineStr">
        <is>
          <t>29/04/2024</t>
        </is>
      </c>
      <c r="U90" s="439" t="inlineStr">
        <is>
          <t>On 29 April 2024, GB 30530-2024 was published, replacing GB 30530-2014, changing the standard title from Norm of Energy Consumption per Unit Product of Dimethyl Cyclosiloxane to Norm of Energy Consumption per Unit Production of Dimethyl Siloxane, introducing the energy intensity limit grade system, updating energy intensity limits across all grades, and removing the energy conservation management and measures chapter.</t>
        </is>
      </c>
      <c r="V90" s="439">
        <f>IF(R90="","In force",IF(R90="N/A","In force",IF(TODAY()&lt;DATE(VALUE(RIGHT(R90,4)),VALUE(MID(R90,4,2)),VALUE(LEFT(R90,2))),"Scheduled",IF(S90="","In force",IF(S90="N/A","In force",IF(TODAY()&lt;DATE(VALUE(RIGHT(S90,4)),VALUE(MID(S90,4,2)),VALUE(LEFT(S90,2))),"In force","Ended"))))))</f>
        <v/>
      </c>
      <c r="W90" s="439" t="inlineStr">
        <is>
          <t>State Administration for Market Regulation; Standardization Administration of China</t>
        </is>
      </c>
      <c r="X90" s="439" t="inlineStr">
        <is>
          <t>Dimethyl siloxane production facilities</t>
        </is>
      </c>
      <c r="Y90" s="439" t="inlineStr">
        <is>
          <t>New; Existing</t>
        </is>
      </c>
      <c r="Z90" s="439" t="inlineStr">
        <is>
          <t>Production facilities using silicon powder and methyl chloride as raw materials to produce organosilicon cyclics (dimethylcyclosiloxane, DMC) via direct synthesis of methylchlorosilane, followed by distillation, hydrolysis, cracking and other processes, including monomer synthesis, distillation, hydrolysis, cracking and auxiliary production systems.</t>
        </is>
      </c>
      <c r="AA90" s="439" t="inlineStr">
        <is>
          <t>N/A</t>
        </is>
      </c>
      <c r="AB90" s="439" t="inlineStr">
        <is>
          <t>N/A</t>
        </is>
      </c>
      <c r="AC90" s="439" t="inlineStr">
        <is>
          <t>Firms</t>
        </is>
      </c>
      <c r="AD90" s="439" t="inlineStr">
        <is>
          <t>Firms operating dimethyl siloxane production facilities within China.</t>
        </is>
      </c>
      <c r="AE90" s="439" t="inlineStr">
        <is>
          <t>Production</t>
        </is>
      </c>
      <c r="AF90" s="439" t="inlineStr">
        <is>
          <t>Operation of dimethyl siloxane production facilities. Existing firms must meet Grade 3 (minimum) intensity limits; new, expansion and renovation firms must meet Grade 2 (access) limits.</t>
        </is>
      </c>
      <c r="AG90" s="439" t="inlineStr">
        <is>
          <t>Grade 3</t>
        </is>
      </c>
      <c r="AH90" s="439" t="inlineStr">
        <is>
          <t>Energy intensity limit grade</t>
        </is>
      </c>
      <c r="AI90"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Dimethyl siloxane (DMC): Grade 3 ≤1100, Grade 2 ≤970, Grade 1 ≤870.</t>
        </is>
      </c>
      <c r="AJ90" s="439" t="inlineStr">
        <is>
          <t>1) Existing dimethyl siloxane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90" s="439" t="inlineStr">
        <is>
          <t>N/A</t>
        </is>
      </c>
      <c r="AL90" s="439" t="inlineStr">
        <is>
          <t>N/A</t>
        </is>
      </c>
      <c r="AM90" s="439" t="inlineStr">
        <is>
          <t>Inspections or audits conducted by government authorities or third parties; Energy consumption data reporting by firms</t>
        </is>
      </c>
      <c r="AN90" s="439" t="inlineStr">
        <is>
          <t>Market regulatory authorities conduct supervision inspections on dimethyl siloxane producers' compliance with energy intensity limit standards; firms must submit annual energy consumption data and undergo energy conservation supervision.</t>
        </is>
      </c>
      <c r="AO90" s="439" t="inlineStr">
        <is>
          <t>Compliance order; Fines; Differentiated electricity pricing; Phase-out and closure</t>
        </is>
      </c>
      <c r="AP90" s="439" t="inlineStr">
        <is>
          <t>For dimethyl siloxane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90" s="439" t="inlineStr">
        <is>
          <t>The state encourages dimethyl siloxane producers to benchmark against Grade 1 advanced values and undertake energy conservation and carbon reduction retrofits, guiding and supporting uptake of advanced production capacity through energy conservation reviews and green factory designation.</t>
        </is>
      </c>
      <c r="AR90" s="439" t="inlineStr">
        <is>
          <t>The state encourages dimethyl siloxane producers to benchmark against Grade 1 advanced values and undertake energy conservation and carbon reduction retrofits, guiding and supporting uptake of advanced production capacity through energy conservation reviews and green factory designation.</t>
        </is>
      </c>
      <c r="AS90" s="439" t="inlineStr">
        <is>
          <t>N/A</t>
        </is>
      </c>
      <c r="AT90" s="439" t="inlineStr">
        <is>
          <t>N/A</t>
        </is>
      </c>
      <c r="AU90" s="439" t="inlineStr">
        <is>
          <t>C20</t>
        </is>
      </c>
      <c r="AV90" s="439" t="inlineStr">
        <is>
          <t>CO2</t>
        </is>
      </c>
      <c r="AW90" s="439" t="inlineStr">
        <is>
          <t>Positive</t>
        </is>
      </c>
      <c r="AX90" s="439" t="inlineStr">
        <is>
          <t>Energy conservation</t>
        </is>
      </c>
      <c r="AY90" s="439" t="inlineStr">
        <is>
          <t>GB 30530-2024 Norm of Energy Consumption per Unit Production of Dimethyl Siloxane</t>
        </is>
      </c>
      <c r="AZ90" s="439" t="inlineStr">
        <is>
          <t>https://openstd.samr.gov.cn/bzgk/std/newGbInfo?hcno=148219F6F63F168626D4CDDFD525F9D2</t>
        </is>
      </c>
      <c r="BA90" s="439" t="inlineStr">
        <is>
          <t>GB 30530-2014 (superseded, titled Norm of Energy Consumption per Unit Product of Dimethyl Cyclosiloxane): https://openstd.samr.gov.cn/bzgk/std/nd?no=2142</t>
        </is>
      </c>
    </row>
    <row r="91">
      <c r="A91" s="439" t="inlineStr">
        <is>
          <t>CHNPRFEILI26S000</t>
        </is>
      </c>
      <c r="B91" s="439" t="inlineStr">
        <is>
          <t>Instrument</t>
        </is>
      </c>
      <c r="C91" s="439" t="inlineStr">
        <is>
          <t>Performance standard</t>
        </is>
      </c>
      <c r="D91" s="439" t="inlineStr">
        <is>
          <t>Energy intensity limit for industrial production</t>
        </is>
      </c>
      <c r="E91" s="439" t="inlineStr">
        <is>
          <t>Industry</t>
        </is>
      </c>
      <c r="F91" s="439" t="inlineStr">
        <is>
          <t>Petroleum refining; Chemicals</t>
        </is>
      </c>
      <c r="G91" s="439" t="inlineStr">
        <is>
          <t>炼化行业单位产品能源消耗限额</t>
        </is>
      </c>
      <c r="H91" s="439" t="inlineStr">
        <is>
          <t>Norm of Energy Consumption per Unit Production of Refining and Chemical Industry</t>
        </is>
      </c>
      <c r="I91" s="439" t="inlineStr">
        <is>
          <t>N/A</t>
        </is>
      </c>
      <c r="J91" s="439" t="inlineStr">
        <is>
          <t>GB 30251-2024 Norm of Energy Consumption per Unit Production of Refining and Chemical Industry is a mandatory national standard, published on 29 April 2024 and effective 1 May 2025, consolidating and replacing GB 30251-2013, GB 30250-2013, GB 31533-2015, GB 31534-2015, GB 31826-2015 and GB 32053-2015. It applies to the calculation and assessment of energy consumption per unit production, and the energy consumption control of new, expansion and renovation projects for petroleum refining, ethylene, polypropylene, styrene, purified terephthalic acid (PTA), para-xylene (PX), propylene oxide and phthalic anhydride. Energy intensity limits are classified into three grades (Grade 1 is the most stringent), with Grade 3 as the minimum limit (mandatory for existing firms), Grade 2 as the access limit (mandatory for new, expansion and renovation projects), and Grade 1 as the advanced benchmark. This is the first standard to consolidate energy intensity limits for refining and major petrochemical products into a single standard covering the entire refining and chemical industrial chain.</t>
        </is>
      </c>
      <c r="K91" s="439" t="inlineStr">
        <is>
          <t>Energy efficiency; Energy conservation</t>
        </is>
      </c>
      <c r="L91" s="439" t="inlineStr">
        <is>
          <t>Direct</t>
        </is>
      </c>
      <c r="M91" s="439" t="inlineStr">
        <is>
          <t>Supply-side</t>
        </is>
      </c>
      <c r="N91" s="439" t="inlineStr">
        <is>
          <t>CHN</t>
        </is>
      </c>
      <c r="O91" s="439" t="inlineStr">
        <is>
          <t>national</t>
        </is>
      </c>
      <c r="P91" s="439" t="inlineStr">
        <is>
          <t>N/A</t>
        </is>
      </c>
      <c r="Q91" s="439" t="inlineStr">
        <is>
          <t>18/12/2013</t>
        </is>
      </c>
      <c r="R91" s="439" t="inlineStr">
        <is>
          <t>01/09/2014</t>
        </is>
      </c>
      <c r="S91" s="439" t="inlineStr">
        <is>
          <t>N/A</t>
        </is>
      </c>
      <c r="T91" s="439" t="inlineStr">
        <is>
          <t>29/04/2024</t>
        </is>
      </c>
      <c r="U91" s="439" t="inlineStr">
        <is>
          <t>On 29 April 2024, GB 30251-2024 was published, consolidating and replacing six standards (GB 30251-2013 for petroleum refining, GB 30250-2013 for ethylene, GB 31533-2015 for PTA, GB 31534-2015 for PX, GB 31826-2015 for polypropylene, and GB 32053-2015 for styrene), adding energy intensity limit requirements for propylene oxide and phthalic anhydride, and for the first time consolidating energy intensity limits for refining and major petrochemical products into a single comprehensive standard.</t>
        </is>
      </c>
      <c r="V91" s="439">
        <f>IF(R91="","In force",IF(R91="N/A","In force",IF(TODAY()&lt;DATE(VALUE(RIGHT(R91,4)),VALUE(MID(R91,4,2)),VALUE(LEFT(R91,2))),"Scheduled",IF(S91="","In force",IF(S91="N/A","In force",IF(TODAY()&lt;DATE(VALUE(RIGHT(S91,4)),VALUE(MID(S91,4,2)),VALUE(LEFT(S91,2))),"In force","Ended"))))))</f>
        <v/>
      </c>
      <c r="W91" s="439" t="inlineStr">
        <is>
          <t>State Administration for Market Regulation; Standardization Administration of China</t>
        </is>
      </c>
      <c r="X91" s="439" t="inlineStr">
        <is>
          <t>Petroleum refining and petrochemical production facilities</t>
        </is>
      </c>
      <c r="Y91" s="439" t="inlineStr">
        <is>
          <t>New; Existing</t>
        </is>
      </c>
      <c r="Z91" s="439" t="inlineStr">
        <is>
          <t>Atmospheric and vacuum distillation, fluid catalytic cracking, hydrocracking, delayed coking and other refining units; ethylene cracking units; polypropylene units; styrene units; purified terephthalic acid (PTA) units; para-xylene (PX) units; propylene oxide units; and phthalic anhydride units. Includes raw material handling, reaction, distillation/separation and utility systems.</t>
        </is>
      </c>
      <c r="AA91" s="439" t="inlineStr">
        <is>
          <t>N/A</t>
        </is>
      </c>
      <c r="AB91" s="439" t="inlineStr">
        <is>
          <t>N/A</t>
        </is>
      </c>
      <c r="AC91" s="439" t="inlineStr">
        <is>
          <t>Firms</t>
        </is>
      </c>
      <c r="AD91" s="439" t="inlineStr">
        <is>
          <t>Firms operating petroleum refining or petrochemical production facilities within China.</t>
        </is>
      </c>
      <c r="AE91" s="439" t="inlineStr">
        <is>
          <t>Production</t>
        </is>
      </c>
      <c r="AF91" s="439" t="inlineStr">
        <is>
          <t>Operation of petroleum refining and petrochemical production facilities. Existing firms must meet Grade 3 (minimum) intensity limits; new, expansion and renovation firms must meet Grade 2 (access) limits.</t>
        </is>
      </c>
      <c r="AG91" s="439" t="inlineStr">
        <is>
          <t>Grade 3</t>
        </is>
      </c>
      <c r="AH91" s="439" t="inlineStr">
        <is>
          <t>Energy intensity limit grade</t>
        </is>
      </c>
      <c r="AI91"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or kgce/t-feed) is the evaluation metric, with limits set by product type. Petroleum refining (energy consumption per energy factor): Grade 3 ≤7.5, Grade 2 ≤7.0, Grade 1 ≤6.5 kgce/(t-factor). Ethylene: Grade 3 ≤590, Grade 2 ≤575, Grade 1 ≤560. Polypropylene: Grade 3 ≤110, Grade 2 ≤80, Grade 1 ≤55. Styrene: Grade 3 ≤260, Grade 2 ≤240, Grade 1 ≤210. PTA: Grade 3 ≤155, Grade 2 ≤120, Grade 1 ≤90. PX: Grade 3 ≤480, Grade 2 ≤380, Grade 1 ≤300.</t>
        </is>
      </c>
      <c r="AJ91" s="439" t="inlineStr">
        <is>
          <t>1) Existing petroleum refining and petrochemical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91" s="439" t="inlineStr">
        <is>
          <t>N/A</t>
        </is>
      </c>
      <c r="AL91" s="439" t="inlineStr">
        <is>
          <t>N/A</t>
        </is>
      </c>
      <c r="AM91" s="439" t="inlineStr">
        <is>
          <t>Inspections or audits conducted by government authorities or third parties; Energy consumption data reporting by firms</t>
        </is>
      </c>
      <c r="AN91" s="439" t="inlineStr">
        <is>
          <t>Market regulatory authorities and energy authorities conduct supervision inspections on petroleum refining and petrochemical producers' compliance with energy intensity limit standards; firms must submit annual energy consumption data and undergo energy conservation supervision.</t>
        </is>
      </c>
      <c r="AO91" s="439" t="inlineStr">
        <is>
          <t>Compliance order; Fines; Differentiated electricity pricing; Phase-out and closure</t>
        </is>
      </c>
      <c r="AP91" s="439" t="inlineStr">
        <is>
          <t>For petroleum refining or petrochemical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91" s="439" t="inlineStr">
        <is>
          <t>The state encourages petroleum refining and petrochemical producers to benchmark against Grade 1 advanced values and undertake energy conservation and carbon reduction retrofits, guiding and supporting uptake of advanced production capacity through energy conservation reviews and industry energy efficiency leader designation.</t>
        </is>
      </c>
      <c r="AR91" s="439" t="inlineStr">
        <is>
          <t>The state encourages petroleum refining and petrochemical producers to benchmark against Grade 1 advanced values and undertake energy conservation and carbon reduction retrofits, guiding and supporting uptake of advanced production capacity through energy conservation reviews and industry energy efficiency leader designation.</t>
        </is>
      </c>
      <c r="AS91" s="439" t="inlineStr">
        <is>
          <t>N/A</t>
        </is>
      </c>
      <c r="AT91" s="439" t="inlineStr">
        <is>
          <t>N/A</t>
        </is>
      </c>
      <c r="AU91" s="439" t="inlineStr">
        <is>
          <t>C19</t>
        </is>
      </c>
      <c r="AV91" s="439" t="inlineStr">
        <is>
          <t>CO2</t>
        </is>
      </c>
      <c r="AW91" s="439" t="inlineStr">
        <is>
          <t>Positive</t>
        </is>
      </c>
      <c r="AX91" s="439" t="inlineStr">
        <is>
          <t>Energy conservation; Pollution control</t>
        </is>
      </c>
      <c r="AY91" s="439" t="inlineStr">
        <is>
          <t>GB 30251-2024 Norm of Energy Consumption per Unit Production of Refining and Chemical Industry</t>
        </is>
      </c>
      <c r="AZ91" s="439" t="inlineStr">
        <is>
          <t>https://openstd.samr.gov.cn/bzgk/std/newGbInfo?hcno=C435B949AC4E107A19887F687477642F</t>
        </is>
      </c>
      <c r="BA91" s="439" t="inlineStr">
        <is>
          <t>GB 30251-2013 (superseded, petroleum refining); GB 30250-2013 (superseded, ethylene); GB 31533-2015 (superseded, PTA); GB 31534-2015 (superseded, PX); GB 31826-2015 (superseded, polypropylene); GB 32053-2015 (superseded, styrene): https://openstd.samr.gov.cn/bzgk/std/nd?no=2142</t>
        </is>
      </c>
    </row>
    <row r="92">
      <c r="A92" s="439" t="inlineStr">
        <is>
          <t>CHNPRFEILI27S000</t>
        </is>
      </c>
      <c r="B92" s="439" t="inlineStr">
        <is>
          <t>Instrument</t>
        </is>
      </c>
      <c r="C92" s="439" t="inlineStr">
        <is>
          <t>Performance standard</t>
        </is>
      </c>
      <c r="D92" s="439" t="inlineStr">
        <is>
          <t>Energy intensity limit for industrial production</t>
        </is>
      </c>
      <c r="E92" s="439" t="inlineStr">
        <is>
          <t>Industry</t>
        </is>
      </c>
      <c r="F92" s="439" t="inlineStr">
        <is>
          <t>Chemicals</t>
        </is>
      </c>
      <c r="G92" s="439" t="inlineStr">
        <is>
          <t>电石、乙酸乙烯酯、聚乙烯醇、1，4-丁二醇、双氰胺和单氰胺单位产品能源消耗限额</t>
        </is>
      </c>
      <c r="H92" s="439" t="inlineStr">
        <is>
          <t>Norm of Energy Consumption per Unit Production of Calcium Carbide, Vinyl Acetate, Polyvinyl Alcohol, 1,4-Butanediol, Dicyandiamide and Monocyanamide</t>
        </is>
      </c>
      <c r="I92" s="439" t="inlineStr">
        <is>
          <t>N/A</t>
        </is>
      </c>
      <c r="J92" s="439" t="inlineStr">
        <is>
          <t>GB 21343-2023 Norm of Energy Consumption per Unit Production of Calcium Carbide, Vinyl Acetate, Polyvinyl Alcohol, 1,4-Butanediol, Dicyandiamide and Monocyanamide is a mandatory national standard, published on 27 November 2023 and effective 1 December 2024, consolidating and replacing GB 21343-2015, GB 30528-2014, GB 30529-2014 and GB 31824-2015. It applies to the calculation and assessment of energy consumption per unit production, and the energy consumption control of new, expansion and renovation projects for calcium carbide, vinyl acetate, polyvinyl alcohol, 1,4-butanediol (BDO), dicyandiamide and monocyanamide. Energy intensity limits are classified into three grades (Grade 1 is the most stringent), with Grade 3 as the minimum limit (mandatory for existing firms), Grade 2 as the access limit (mandatory for new, expansion and renovation projects), and Grade 1 as the advanced benchmark. Compared with the previous editions, energy intensity limits for dicyandiamide and monocyanamide were newly added.</t>
        </is>
      </c>
      <c r="K92" s="439" t="inlineStr">
        <is>
          <t>Energy efficiency; Energy conservation</t>
        </is>
      </c>
      <c r="L92" s="439" t="inlineStr">
        <is>
          <t>Direct</t>
        </is>
      </c>
      <c r="M92" s="439" t="inlineStr">
        <is>
          <t>Supply-side</t>
        </is>
      </c>
      <c r="N92" s="439" t="inlineStr">
        <is>
          <t>CHN</t>
        </is>
      </c>
      <c r="O92" s="439" t="inlineStr">
        <is>
          <t>national</t>
        </is>
      </c>
      <c r="P92" s="439" t="inlineStr">
        <is>
          <t>N/A</t>
        </is>
      </c>
      <c r="Q92" s="439" t="inlineStr">
        <is>
          <t>09/01/2008</t>
        </is>
      </c>
      <c r="R92" s="439" t="inlineStr">
        <is>
          <t>01/06/2008</t>
        </is>
      </c>
      <c r="S92" s="439" t="inlineStr">
        <is>
          <t>N/A</t>
        </is>
      </c>
      <c r="T92" s="439" t="inlineStr">
        <is>
          <t>27/11/2023</t>
        </is>
      </c>
      <c r="U92" s="439" t="inlineStr">
        <is>
          <t>On 27 November 2023, GB 21343-2023 was published, replacing GB 21343-2015, GB 30528-2014, GB 30529-2014 and GB 31824-2015, consolidating energy intensity limits for calcium carbide and four downstream products (vinyl acetate, polyvinyl alcohol, BDO, dicyandiamide and monocyanamide) into a single standard for the first time, and adding energy intensity limit requirements for dicyandiamide and monocyanamide.</t>
        </is>
      </c>
      <c r="V92" s="439">
        <f>IF(R92="","In force",IF(R92="N/A","In force",IF(TODAY()&lt;DATE(VALUE(RIGHT(R92,4)),VALUE(MID(R92,4,2)),VALUE(LEFT(R92,2))),"Scheduled",IF(S92="","In force",IF(S92="N/A","In force",IF(TODAY()&lt;DATE(VALUE(RIGHT(S92,4)),VALUE(MID(S92,4,2)),VALUE(LEFT(S92,2))),"In force","Ended"))))))</f>
        <v/>
      </c>
      <c r="W92" s="439" t="inlineStr">
        <is>
          <t>State Administration for Market Regulation; Standardization Administration of China</t>
        </is>
      </c>
      <c r="X92" s="439" t="inlineStr">
        <is>
          <t>Calcium carbide, vinyl acetate, polyvinyl alcohol, BDO, dicyandiamide and monocyanamide production facilities</t>
        </is>
      </c>
      <c r="Y92" s="439" t="inlineStr">
        <is>
          <t>New; Existing</t>
        </is>
      </c>
      <c r="Z92" s="439" t="inlineStr">
        <is>
          <t>Calcium carbide production facilities (electric arc furnace process, using limestone and carbon raw materials); vinyl acetate production facilities (using ethylene or acetylene); polyvinyl alcohol production facilities (from vinyl acetate via polymerisation and alcoholysis); 1,4-butanediol production facilities (from acetylene and formaldehyde or n-butane); dicyandiamide production facilities; and monocyanamide production facilities.</t>
        </is>
      </c>
      <c r="AA92" s="439" t="inlineStr">
        <is>
          <t>N/A</t>
        </is>
      </c>
      <c r="AB92" s="439" t="inlineStr">
        <is>
          <t>N/A</t>
        </is>
      </c>
      <c r="AC92" s="439" t="inlineStr">
        <is>
          <t>Firms</t>
        </is>
      </c>
      <c r="AD92" s="439" t="inlineStr">
        <is>
          <t>Firms operating calcium carbide, vinyl acetate, polyvinyl alcohol, BDO, dicyandiamide or monocyanamide production facilities within China.</t>
        </is>
      </c>
      <c r="AE92" s="439" t="inlineStr">
        <is>
          <t>Production</t>
        </is>
      </c>
      <c r="AF92" s="439" t="inlineStr">
        <is>
          <t>Operation of calcium carbide, vinyl acetate, polyvinyl alcohol, BDO, dicyandiamide and monocyanamide production facilities. Existing firms must meet Grade 3 (minimum) intensity limits; new, expansion and renovation firms must meet Grade 2 (access) limits.</t>
        </is>
      </c>
      <c r="AG92" s="439" t="inlineStr">
        <is>
          <t>Grade 3</t>
        </is>
      </c>
      <c r="AH92" s="439" t="inlineStr">
        <is>
          <t>Energy intensity limit grade</t>
        </is>
      </c>
      <c r="AI92"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with limits set by product type. Calcium carbide: Grade 3 ≤3000, Grade 2 ≤2800, Grade 1 ≤2600. Vinyl acetate (ethylene process): Grade 3 ≤700, Grade 2 ≤600, Grade 1 ≤500. Vinyl acetate (acetylene process): Grade 3 ≤1900, Grade 2 ≤1700, Grade 1 ≤1500. Polyvinyl alcohol: Grade 3 ≤2300, Grade 2 ≤2000, Grade 1 ≤1700. 1,4-Butanediol: Grade 3 ≤1350, Grade 2 ≤1150, Grade 1 ≤950. Dicyandiamide: Grade 3 ≤1200, Grade 2 ≤950, Grade 1 ≤750. Monocyanamide: Grade 3 ≤330, Grade 2 ≤280, Grade 1 ≤240.</t>
        </is>
      </c>
      <c r="AJ92" s="439" t="inlineStr">
        <is>
          <t>1) Existing calcium carbide, vinyl acetate, polyvinyl alcohol, BDO, dicyandiamide and monocyanamide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92" s="439" t="inlineStr">
        <is>
          <t>N/A</t>
        </is>
      </c>
      <c r="AL92" s="439" t="inlineStr">
        <is>
          <t>N/A</t>
        </is>
      </c>
      <c r="AM92" s="439" t="inlineStr">
        <is>
          <t>Inspections or audits conducted by government authorities or third parties; Energy consumption data reporting by firms</t>
        </is>
      </c>
      <c r="AN92" s="439" t="inlineStr">
        <is>
          <t>Market regulatory authorities conduct supervision inspections on calcium carbide, vinyl acetate, polyvinyl alcohol, BDO, dicyandiamide and monocyanamide producers' compliance with energy intensity limit standards; firms must submit annual energy consumption data and undergo energy conservation supervision.</t>
        </is>
      </c>
      <c r="AO92" s="439" t="inlineStr">
        <is>
          <t>Compliance order; Fines; Differentiated electricity pricing; Phase-out and closure</t>
        </is>
      </c>
      <c r="AP92" s="439" t="inlineStr">
        <is>
          <t>For calcium carbide, vinyl acetate, polyvinyl alcohol, BDO, dicyandiamide or monocyanamide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92" s="439" t="inlineStr">
        <is>
          <t>The state encourages calcium carbide and downstream product producers to benchmark against Grade 1 advanced values and undertake energy conservation and carbon reduction retrofits, guiding and supporting uptake of advanced production capacity through energy conservation reviews and green factory designation.</t>
        </is>
      </c>
      <c r="AR92" s="439" t="inlineStr">
        <is>
          <t>The state encourages calcium carbide and downstream product producers to benchmark against Grade 1 advanced values and undertake energy conservation and carbon reduction retrofits, guiding and supporting uptake of advanced production capacity through energy conservation reviews and green factory designation.</t>
        </is>
      </c>
      <c r="AS92" s="439" t="inlineStr">
        <is>
          <t>N/A</t>
        </is>
      </c>
      <c r="AT92" s="439" t="inlineStr">
        <is>
          <t>N/A</t>
        </is>
      </c>
      <c r="AU92" s="439" t="inlineStr">
        <is>
          <t>C20</t>
        </is>
      </c>
      <c r="AV92" s="439" t="inlineStr">
        <is>
          <t>CO2</t>
        </is>
      </c>
      <c r="AW92" s="439" t="inlineStr">
        <is>
          <t>Positive</t>
        </is>
      </c>
      <c r="AX92" s="439" t="inlineStr">
        <is>
          <t>Energy conservation</t>
        </is>
      </c>
      <c r="AY92" s="439" t="inlineStr">
        <is>
          <t>GB 21343-2023 Norm of Energy Consumption per Unit Production of Calcium Carbide, Vinyl Acetate, Polyvinyl Alcohol, 1,4-Butanediol, Dicyandiamide and Monocyanamide</t>
        </is>
      </c>
      <c r="AZ92" s="439" t="inlineStr">
        <is>
          <t>https://openstd.samr.gov.cn/bzgk/std/newGbInfo?hcno=FF563286A9D6FB07A9EF006AC64EA266</t>
        </is>
      </c>
      <c r="BA92" s="439" t="inlineStr">
        <is>
          <t>GB 21343-2015 (superseded, calcium carbide); GB 30528-2014 (superseded, polyvinyl alcohol); GB 30529-2014 (superseded, vinyl acetate); GB 31824-2015 (superseded, 1,4-butanediol): https://openstd.samr.gov.cn/bzgk/std/nd?no=2142</t>
        </is>
      </c>
    </row>
    <row r="93">
      <c r="A93" s="439" t="inlineStr">
        <is>
          <t>CHNPRFEILI28S000</t>
        </is>
      </c>
      <c r="B93" s="439" t="inlineStr">
        <is>
          <t>Instrument</t>
        </is>
      </c>
      <c r="C93" s="439" t="inlineStr">
        <is>
          <t>Performance standard</t>
        </is>
      </c>
      <c r="D93" s="439" t="inlineStr">
        <is>
          <t>Energy intensity limit for industrial production</t>
        </is>
      </c>
      <c r="E93" s="439" t="inlineStr">
        <is>
          <t>Industry</t>
        </is>
      </c>
      <c r="F93" s="439" t="inlineStr">
        <is>
          <t>Fertilizer</t>
        </is>
      </c>
      <c r="G93" s="439" t="inlineStr">
        <is>
          <t>化肥行业单位产品能源消耗限额</t>
        </is>
      </c>
      <c r="H93" s="439" t="inlineStr">
        <is>
          <t>Norm of Energy Consumption per Unit Production of Fertilizer Industry</t>
        </is>
      </c>
      <c r="I93" s="439" t="inlineStr">
        <is>
          <t>N/A</t>
        </is>
      </c>
      <c r="J93" s="439" t="inlineStr">
        <is>
          <t>GB 21344-2023 Norm of Energy Consumption per Unit Production of Fertilizer Industry is a mandatory national standard, published on 27 November 2023 and effective 1 December 2024, consolidating and replacing GB 21344-2015, GB 32035-2015, GB 31829-2015, GB 29138-2012, GB 29139-2012 and GB 29439-2012. It applies to the calculation and assessment of energy consumption per unit production, and the energy consumption control of new, expansion and renovation projects for synthetic ammonia, urea, ammonium bicarbonate, monoammonium phosphate, diammonium phosphate and potassium sulphate. Energy intensity limits are classified into three grades (Grade 1 is the most stringent), with Grade 3 as the minimum limit (mandatory for existing firms), Grade 2 as the access limit (mandatory for new, expansion and renovation projects), and Grade 1 as the advanced benchmark. This is the first standard to consolidate energy intensity limits for the six major fertilizer products into a single comprehensive standard.</t>
        </is>
      </c>
      <c r="K93" s="439" t="inlineStr">
        <is>
          <t>Energy efficiency; Energy conservation</t>
        </is>
      </c>
      <c r="L93" s="439" t="inlineStr">
        <is>
          <t>Direct</t>
        </is>
      </c>
      <c r="M93" s="439" t="inlineStr">
        <is>
          <t>Supply-side</t>
        </is>
      </c>
      <c r="N93" s="439" t="inlineStr">
        <is>
          <t>CHN</t>
        </is>
      </c>
      <c r="O93" s="439" t="inlineStr">
        <is>
          <t>national</t>
        </is>
      </c>
      <c r="P93" s="439" t="inlineStr">
        <is>
          <t>N/A</t>
        </is>
      </c>
      <c r="Q93" s="439" t="inlineStr">
        <is>
          <t>09/01/2008</t>
        </is>
      </c>
      <c r="R93" s="439" t="inlineStr">
        <is>
          <t>01/06/2008</t>
        </is>
      </c>
      <c r="S93" s="439" t="inlineStr">
        <is>
          <t>N/A</t>
        </is>
      </c>
      <c r="T93" s="439" t="inlineStr">
        <is>
          <t>27/11/2023</t>
        </is>
      </c>
      <c r="U93" s="439" t="inlineStr">
        <is>
          <t>On 27 November 2023, GB 21344-2023 was published, consolidating and replacing six standards (GB 21344-2015 for synthetic ammonia, GB 32035-2015 for urea, GB 31829-2015 for ammonium bicarbonate, GB 29138-2012 for monoammonium phosphate, GB 29139-2012 for diammonium phosphate and GB 29439-2012 for potassium sulphate), consolidating energy intensity limits for the major fertilizer industry products into one, and updating energy intensity limits across all grades.</t>
        </is>
      </c>
      <c r="V93" s="439">
        <f>IF(R93="","In force",IF(R93="N/A","In force",IF(TODAY()&lt;DATE(VALUE(RIGHT(R93,4)),VALUE(MID(R93,4,2)),VALUE(LEFT(R93,2))),"Scheduled",IF(S93="","In force",IF(S93="N/A","In force",IF(TODAY()&lt;DATE(VALUE(RIGHT(S93,4)),VALUE(MID(S93,4,2)),VALUE(LEFT(S93,2))),"In force","Ended"))))))</f>
        <v/>
      </c>
      <c r="W93" s="439" t="inlineStr">
        <is>
          <t>State Administration for Market Regulation; Standardization Administration of China</t>
        </is>
      </c>
      <c r="X93" s="439" t="inlineStr">
        <is>
          <t>Fertilizer production facilities</t>
        </is>
      </c>
      <c r="Y93" s="439" t="inlineStr">
        <is>
          <t>New; Existing</t>
        </is>
      </c>
      <c r="Z93" s="439" t="inlineStr">
        <is>
          <t>Synthetic ammonia production facilities (using anthracite, bituminous coal, lignite, natural gas and other feedstocks); urea production facilities; ammonium bicarbonate production facilities; monoammonium phosphate production facilities; diammonium phosphate production facilities; and potassium sulphate production facilities.</t>
        </is>
      </c>
      <c r="AA93" s="439" t="inlineStr">
        <is>
          <t>N/A</t>
        </is>
      </c>
      <c r="AB93" s="439" t="inlineStr">
        <is>
          <t>N/A</t>
        </is>
      </c>
      <c r="AC93" s="439" t="inlineStr">
        <is>
          <t>Firms</t>
        </is>
      </c>
      <c r="AD93" s="439" t="inlineStr">
        <is>
          <t>Firms operating synthetic ammonia, urea, ammonium bicarbonate, monoammonium phosphate, diammonium phosphate or potassium sulphate production facilities within China.</t>
        </is>
      </c>
      <c r="AE93" s="439" t="inlineStr">
        <is>
          <t>Production</t>
        </is>
      </c>
      <c r="AF93" s="439" t="inlineStr">
        <is>
          <t>Operation of fertilizer production facilities. Existing firms must meet Grade 3 (minimum) intensity limits; new, expansion and renovation firms must meet Grade 2 (access) limits.</t>
        </is>
      </c>
      <c r="AG93" s="439" t="inlineStr">
        <is>
          <t>Grade 3</t>
        </is>
      </c>
      <c r="AH93" s="439" t="inlineStr">
        <is>
          <t>Energy intensity limit grade</t>
        </is>
      </c>
      <c r="AI93"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with limits set by product type and feedstock route. Synthetic ammonia (high-quality anthracite lump coal): Grade 3 ≤1230, Grade 2 ≤1240, Grade 1 ≤1150. Synthetic ammonia (non-high-quality anthracite lump coal): Grade 3 ≤1350, Grade 2 ≤1320, Grade 1 ≤1200. Synthetic ammonia (bituminous coal/lignite): Grade 3 ≤1530, Grade 2 ≤1470, Grade 1 ≤1350. Synthetic ammonia (natural gas): Grade 3 ≤1060, Grade 2 ≤1030, Grade 1 ≤1000. Urea (gas-based): Grade 3 ≤170, Grade 2 ≤165, Grade 1 ≤160. Urea (coal-based): Grade 3 ≤210, Grade 2 ≤200, Grade 1 ≤190. Ammonium bicarbonate: Grade 3 ≤170, Grade 2 ≤160, Grade 1 ≤150. Monoammonium phosphate (slurry process): Grade 3 ≤230, Grade 2 ≤220, Grade 1 ≤210. Diammonium phosphate (conventional process): Grade 3 ≤270, Grade 2 ≤255, Grade 1 ≤240. Potassium sulphate (Mannheim process): Grade 3 ≤85, Grade 2 ≤72, Grade 1 ≤63.</t>
        </is>
      </c>
      <c r="AJ93" s="439" t="inlineStr">
        <is>
          <t>1) Existing fertilizer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93" s="439" t="inlineStr">
        <is>
          <t>N/A</t>
        </is>
      </c>
      <c r="AL93" s="439" t="inlineStr">
        <is>
          <t>N/A</t>
        </is>
      </c>
      <c r="AM93" s="439" t="inlineStr">
        <is>
          <t>Inspections or audits conducted by government authorities or third parties; Energy consumption data reporting by firms</t>
        </is>
      </c>
      <c r="AN93" s="439" t="inlineStr">
        <is>
          <t>Market regulatory authorities conduct supervision inspections on fertilizer producers' compliance with energy intensity limit standards; firms must submit annual energy consumption data and undergo energy conservation supervision.</t>
        </is>
      </c>
      <c r="AO93" s="439" t="inlineStr">
        <is>
          <t>Compliance order; Fines; Differentiated electricity pricing; Phase-out and closure</t>
        </is>
      </c>
      <c r="AP93" s="439" t="inlineStr">
        <is>
          <t>For fertilizer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93" s="439" t="inlineStr">
        <is>
          <t>The state encourages fertilizer producers to benchmark against Grade 1 advanced values and undertake energy conservation and carbon reduction retrofits, guiding and supporting uptake of advanced production capacity through energy conservation reviews and green factory designation.</t>
        </is>
      </c>
      <c r="AR93" s="439" t="inlineStr">
        <is>
          <t>The state encourages fertilizer producers to benchmark against Grade 1 advanced values and undertake energy conservation and carbon reduction retrofits, guiding and supporting uptake of advanced production capacity through energy conservation reviews and green factory designation.</t>
        </is>
      </c>
      <c r="AS93" s="439" t="inlineStr">
        <is>
          <t>N/A</t>
        </is>
      </c>
      <c r="AT93" s="439" t="inlineStr">
        <is>
          <t>N/A</t>
        </is>
      </c>
      <c r="AU93" s="439" t="inlineStr">
        <is>
          <t>C20</t>
        </is>
      </c>
      <c r="AV93" s="439" t="inlineStr">
        <is>
          <t>CO2</t>
        </is>
      </c>
      <c r="AW93" s="439" t="inlineStr">
        <is>
          <t>Positive</t>
        </is>
      </c>
      <c r="AX93" s="439" t="inlineStr">
        <is>
          <t>Energy conservation</t>
        </is>
      </c>
      <c r="AY93" s="439" t="inlineStr">
        <is>
          <t>GB 21344-2023 Norm of Energy Consumption per Unit Production of Fertilizer Industry</t>
        </is>
      </c>
      <c r="AZ93" s="439" t="inlineStr">
        <is>
          <t>https://openstd.samr.gov.cn/bzgk/std/newGbInfo?hcno=4379F13AECC2F445EFDB629CDEB4A870</t>
        </is>
      </c>
      <c r="BA93" s="439" t="inlineStr">
        <is>
          <t>GB 21344-2015 (superseded, synthetic ammonia); GB 32035-2015 (superseded, urea); GB 31829-2015 (superseded, ammonium bicarbonate); GB 29138-2012 (superseded, monoammonium phosphate); GB 29139-2012 (superseded, diammonium phosphate); GB 29439-2012 (superseded, potassium sulphate): https://openstd.samr.gov.cn/bzgk/std/nd?no=2142</t>
        </is>
      </c>
    </row>
    <row r="94">
      <c r="A94" s="439" t="inlineStr">
        <is>
          <t>CHNPRFEILI29S000</t>
        </is>
      </c>
      <c r="B94" s="439" t="inlineStr">
        <is>
          <t>Instrument</t>
        </is>
      </c>
      <c r="C94" s="439" t="inlineStr">
        <is>
          <t>Performance standard</t>
        </is>
      </c>
      <c r="D94" s="439" t="inlineStr">
        <is>
          <t>Energy intensity limit for industrial production</t>
        </is>
      </c>
      <c r="E94" s="439" t="inlineStr">
        <is>
          <t>Industry</t>
        </is>
      </c>
      <c r="F94" s="439" t="inlineStr">
        <is>
          <t>Tungsten and molybdenum mining, beneficiation and roasting</t>
        </is>
      </c>
      <c r="G94" s="439" t="inlineStr">
        <is>
          <t>钨精矿、钼精矿和焙烧钼精矿单位产品能源消耗限额</t>
        </is>
      </c>
      <c r="H94" s="439" t="inlineStr">
        <is>
          <t>Norm of Energy Consumption per Unit Production of Tungsten Concentrate, Molybdenum Concentrate and Roasted Molybdenum Concentrate</t>
        </is>
      </c>
      <c r="I94" s="439" t="inlineStr">
        <is>
          <t>N/A</t>
        </is>
      </c>
      <c r="J94" s="439" t="inlineStr">
        <is>
          <t>GB 29145-2023 Norm of Energy Consumption per Unit Production of Tungsten Concentrate, Molybdenum Concentrate and Roasted Molybdenum Concentrate is a mandatory national standard, published on 27 November 2023 and effective 1 December 2024, consolidating and replacing GB 29145-2012, GB 29146-2012 and GB 31340-2014. It applies to the calculation and assessment of energy consumption per unit production, and the energy consumption control of new, expansion and renovation projects for underground-mined tungsten concentrate, open-pit mined molybdenum concentrate and roasted molybdenum concentrate. Energy intensity limits are classified into three grades (Grade 1 is the most stringent), with Grade 3 as the minimum limit (mandatory for existing firms), Grade 2 as the access limit (mandatory for new, expansion and renovation projects), and Grade 1 as the advanced benchmark. This is the first standard to consolidate energy intensity limits for tungsten concentrate, molybdenum concentrate and roasted molybdenum concentrate into a single standard.</t>
        </is>
      </c>
      <c r="K94" s="439" t="inlineStr">
        <is>
          <t>Energy efficiency; Energy conservation</t>
        </is>
      </c>
      <c r="L94" s="439" t="inlineStr">
        <is>
          <t>Direct</t>
        </is>
      </c>
      <c r="M94" s="439" t="inlineStr">
        <is>
          <t>Supply-side</t>
        </is>
      </c>
      <c r="N94" s="439" t="inlineStr">
        <is>
          <t>CHN</t>
        </is>
      </c>
      <c r="O94" s="439" t="inlineStr">
        <is>
          <t>national</t>
        </is>
      </c>
      <c r="P94" s="439" t="inlineStr">
        <is>
          <t>N/A</t>
        </is>
      </c>
      <c r="Q94" s="439" t="inlineStr">
        <is>
          <t>31/12/2012</t>
        </is>
      </c>
      <c r="R94" s="439" t="inlineStr">
        <is>
          <t>01/10/2013</t>
        </is>
      </c>
      <c r="S94" s="439" t="inlineStr">
        <is>
          <t>N/A</t>
        </is>
      </c>
      <c r="T94" s="439" t="inlineStr">
        <is>
          <t>27/11/2023</t>
        </is>
      </c>
      <c r="U94" s="439" t="inlineStr">
        <is>
          <t>On 27 November 2023, GB 29145-2023 was published, consolidating and replacing GB 29145-2012 (roasted molybdenum concentrate), GB 29146-2012 (molybdenum concentrate) and GB 31340-2014 (tungsten concentrate), consolidating the three energy intensity limit standards for tungsten concentrate, molybdenum concentrate and roasted molybdenum concentrate into one, and updating energy intensity limits across all grades.</t>
        </is>
      </c>
      <c r="V94" s="439">
        <f>IF(R94="","In force",IF(R94="N/A","In force",IF(TODAY()&lt;DATE(VALUE(RIGHT(R94,4)),VALUE(MID(R94,4,2)),VALUE(LEFT(R94,2))),"Scheduled",IF(S94="","In force",IF(S94="N/A","In force",IF(TODAY()&lt;DATE(VALUE(RIGHT(S94,4)),VALUE(MID(S94,4,2)),VALUE(LEFT(S94,2))),"In force","Ended"))))))</f>
        <v/>
      </c>
      <c r="W94" s="439" t="inlineStr">
        <is>
          <t>State Administration for Market Regulation; Standardization Administration of China</t>
        </is>
      </c>
      <c r="X94" s="439" t="inlineStr">
        <is>
          <t>Tungsten concentrate, molybdenum concentrate and roasted molybdenum concentrate production systems</t>
        </is>
      </c>
      <c r="Y94" s="439" t="inlineStr">
        <is>
          <t>New; Existing</t>
        </is>
      </c>
      <c r="Z94" s="439" t="inlineStr">
        <is>
          <t>Underground-mined tungsten concentrate production systems (including mining, crushing, grinding, beneficiation and other processes); open-pit mined molybdenum concentrate production systems; and roasted molybdenum concentrate production systems (including molybdenum concentrate roasting and other processes). Does not apply to open-pit mined tungsten concentrate, underground-mined molybdenum concentrate, or tungsten/molybdenum concentrate produced as a by-product.</t>
        </is>
      </c>
      <c r="AA94" s="439" t="inlineStr">
        <is>
          <t>N/A</t>
        </is>
      </c>
      <c r="AB94" s="439" t="inlineStr">
        <is>
          <t>N/A</t>
        </is>
      </c>
      <c r="AC94" s="439" t="inlineStr">
        <is>
          <t>Firms</t>
        </is>
      </c>
      <c r="AD94" s="439" t="inlineStr">
        <is>
          <t>Firms operating tungsten concentrate, molybdenum concentrate or roasted molybdenum concentrate production systems within China.</t>
        </is>
      </c>
      <c r="AE94" s="439" t="inlineStr">
        <is>
          <t>Production</t>
        </is>
      </c>
      <c r="AF94" s="439" t="inlineStr">
        <is>
          <t>Operation of tungsten concentrate, molybdenum concentrate and roasted molybdenum concentrate production systems. Existing firms must meet Grade 3 (minimum) intensity limits; new, expansion and renovation firms must meet Grade 2 (access) limits.</t>
        </is>
      </c>
      <c r="AG94" s="439" t="inlineStr">
        <is>
          <t>Grade 3</t>
        </is>
      </c>
      <c r="AH94" s="439" t="inlineStr">
        <is>
          <t>Energy intensity limit grade</t>
        </is>
      </c>
      <c r="AI94"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with limits set by product type and process route. Tungsten concentrate (wolframite): Grade 3 ≤1450, Grade 2 ≤1150, Grade 1 ≤550. Tungsten concentrate (scheelite): Grade 3 ≤2050, Grade 2 ≤1750, Grade 1 ≤1640. Molybdenum concentrate (three-stage closed-circuit process): Grade 3 ≤1475, Grade 2 ≤1390, Grade 1 ≤1250. Molybdenum concentrate (SABC process): Grade 3 ≤2150, Grade 2 ≤2060, Grade 1 ≤1900. Roasted molybdenum concentrate: Grade 3 ≤280, Grade 2 ≤190, Grade 1 ≤145.</t>
        </is>
      </c>
      <c r="AJ94" s="439" t="inlineStr">
        <is>
          <t>1) Existing tungsten concentrate, molybdenum concentrate and roasted molybdenum concentrate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94" s="439" t="inlineStr">
        <is>
          <t>N/A</t>
        </is>
      </c>
      <c r="AL94" s="439" t="inlineStr">
        <is>
          <t>N/A</t>
        </is>
      </c>
      <c r="AM94" s="439" t="inlineStr">
        <is>
          <t>Inspections or audits conducted by government authorities or third parties; Energy consumption data reporting by firms</t>
        </is>
      </c>
      <c r="AN94" s="439" t="inlineStr">
        <is>
          <t>Market regulatory authorities and natural resources authorities conduct supervision inspections on tungsten concentrate, molybdenum concentrate and roasted molybdenum concentrate producers' compliance with energy intensity limit standards; firms must submit annual energy consumption data and undergo energy conservation supervision.</t>
        </is>
      </c>
      <c r="AO94" s="439" t="inlineStr">
        <is>
          <t>Compliance order; Fines; Differentiated electricity pricing; Phase-out and closure</t>
        </is>
      </c>
      <c r="AP94" s="439" t="inlineStr">
        <is>
          <t>For tungsten concentrate, molybdenum concentrate or roasted molybdenum concentrate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94" s="439" t="inlineStr">
        <is>
          <t>The state encourages tungsten concentrate, molybdenum concentrate and roasted molybdenum concentrate producers to benchmark against Grade 1 advanced values and undertake energy conservation and carbon reduction retrofits, guiding and supporting uptake of advanced production capacity through energy conservation reviews and green mine designation.</t>
        </is>
      </c>
      <c r="AR94" s="439" t="inlineStr">
        <is>
          <t>The state encourages tungsten concentrate, molybdenum concentrate and roasted molybdenum concentrate producers to benchmark against Grade 1 advanced values and undertake energy conservation and carbon reduction retrofits, guiding and supporting uptake of advanced production capacity through energy conservation reviews and green mine designation.</t>
        </is>
      </c>
      <c r="AS94" s="439" t="inlineStr">
        <is>
          <t>N/A</t>
        </is>
      </c>
      <c r="AT94" s="439" t="inlineStr">
        <is>
          <t>N/A</t>
        </is>
      </c>
      <c r="AU94" s="439" t="inlineStr">
        <is>
          <t>B07</t>
        </is>
      </c>
      <c r="AV94" s="439" t="inlineStr">
        <is>
          <t>CO2</t>
        </is>
      </c>
      <c r="AW94" s="439" t="inlineStr">
        <is>
          <t>Positive</t>
        </is>
      </c>
      <c r="AX94" s="439" t="inlineStr">
        <is>
          <t>Energy conservation</t>
        </is>
      </c>
      <c r="AY94" s="439" t="inlineStr">
        <is>
          <t>GB 29145-2023 Norm of Energy Consumption per Unit Production of Tungsten Concentrate, Molybdenum Concentrate and Roasted Molybdenum Concentrate</t>
        </is>
      </c>
      <c r="AZ94" s="439" t="inlineStr">
        <is>
          <t>https://openstd.samr.gov.cn/bzgk/std/newGbInfo?hcno=6E5465CA9B2F34918233AA436A58B246</t>
        </is>
      </c>
      <c r="BA94" s="439" t="inlineStr">
        <is>
          <t>GB 29145-2012 (superseded, roasted molybdenum concentrate); GB 29146-2012 (superseded, molybdenum concentrate); GB 31340-2014 (superseded, tungsten concentrate): https://openstd.samr.gov.cn/bzgk/std/nd?no=2142</t>
        </is>
      </c>
    </row>
    <row r="95">
      <c r="A95" s="439" t="inlineStr">
        <is>
          <t>CHNPRFEILI30S000</t>
        </is>
      </c>
      <c r="B95" s="439" t="inlineStr">
        <is>
          <t>Instrument</t>
        </is>
      </c>
      <c r="C95" s="439" t="inlineStr">
        <is>
          <t>Performance standard</t>
        </is>
      </c>
      <c r="D95" s="439" t="inlineStr">
        <is>
          <t>Energy intensity limit for industrial production</t>
        </is>
      </c>
      <c r="E95" s="439" t="inlineStr">
        <is>
          <t>Industry</t>
        </is>
      </c>
      <c r="F95" s="439" t="inlineStr">
        <is>
          <t>Chemicals</t>
        </is>
      </c>
      <c r="G95" s="439" t="inlineStr">
        <is>
          <t>甲醇、乙二醇和二甲醚单位产品能源消耗限额</t>
        </is>
      </c>
      <c r="H95" s="439" t="inlineStr">
        <is>
          <t>Norm of Energy Consumption per Unit Production of Methanol, Ethylene Glycol and Dimethyl Ether</t>
        </is>
      </c>
      <c r="I95" s="439" t="inlineStr">
        <is>
          <t>N/A</t>
        </is>
      </c>
      <c r="J95" s="439" t="inlineStr">
        <is>
          <t>GB 29436-2023 Norm of Energy Consumption per Unit Production of Methanol, Ethylene Glycol and Dimethyl Ether is a mandatory national standard, published on 27 November 2023 and effective 1 December 2024, consolidating and replacing GB 29436.1-2012, GB 29436.2-2015, GB 29436.3-2015, GB 29436.4-2015, GB 31535-2015 and GB 32048-2015. It applies to the calculation and assessment of energy consumption per unit production, and the energy consumption control of new, expansion and renovation projects for methanol produced from coal, natural gas or coke oven gas, ethylene glycol produced from ethylene, syngas or coal, and dimethyl ether produced from methanol. Energy intensity limits are classified into three grades (Grade 1 is the most stringent), with Grade 3 as the minimum limit (mandatory for existing firms), Grade 2 as the access limit (mandatory for new, expansion and renovation projects), and Grade 1 as the advanced benchmark. This is the first standard to consolidate energy intensity limits for methanol, ethylene glycol and dimethyl ether into a single standard, and newly added energy intensity limits for coal-to-ethylene glycol.</t>
        </is>
      </c>
      <c r="K95" s="439" t="inlineStr">
        <is>
          <t>Energy efficiency; Energy conservation</t>
        </is>
      </c>
      <c r="L95" s="439" t="inlineStr">
        <is>
          <t>Direct</t>
        </is>
      </c>
      <c r="M95" s="439" t="inlineStr">
        <is>
          <t>Supply-side</t>
        </is>
      </c>
      <c r="N95" s="439" t="inlineStr">
        <is>
          <t>CHN</t>
        </is>
      </c>
      <c r="O95" s="439" t="inlineStr">
        <is>
          <t>national</t>
        </is>
      </c>
      <c r="P95" s="439" t="inlineStr">
        <is>
          <t>N/A</t>
        </is>
      </c>
      <c r="Q95" s="439" t="inlineStr">
        <is>
          <t>31/12/2012</t>
        </is>
      </c>
      <c r="R95" s="439" t="inlineStr">
        <is>
          <t>01/10/2013</t>
        </is>
      </c>
      <c r="S95" s="439" t="inlineStr">
        <is>
          <t>N/A</t>
        </is>
      </c>
      <c r="T95" s="439" t="inlineStr">
        <is>
          <t>27/11/2023</t>
        </is>
      </c>
      <c r="U95" s="439" t="inlineStr">
        <is>
          <t>On 27 November 2023, GB 29436-2023 was published, consolidating and replacing six standards (GB 29436.1-2012, GB 29436.2-2015, GB 29436.3-2015, GB 29436.4-2015, GB 31535-2015 and GB 32048-2015), consolidating energy intensity limits for methanol (including non-coal routes via natural gas and coke oven gas), ethylene glycol and dimethyl ether into a single comprehensive standard, and adding energy intensity limit requirements for coal-to-ethylene glycol.</t>
        </is>
      </c>
      <c r="V95" s="439">
        <f>IF(R95="","In force",IF(R95="N/A","In force",IF(TODAY()&lt;DATE(VALUE(RIGHT(R95,4)),VALUE(MID(R95,4,2)),VALUE(LEFT(R95,2))),"Scheduled",IF(S95="","In force",IF(S95="N/A","In force",IF(TODAY()&lt;DATE(VALUE(RIGHT(S95,4)),VALUE(MID(S95,4,2)),VALUE(LEFT(S95,2))),"In force","Ended"))))))</f>
        <v/>
      </c>
      <c r="W95" s="439" t="inlineStr">
        <is>
          <t>State Administration for Market Regulation; Standardization Administration of China</t>
        </is>
      </c>
      <c r="X95" s="439" t="inlineStr">
        <is>
          <t>Methanol, ethylene glycol and dimethyl ether production facilities</t>
        </is>
      </c>
      <c r="Y95" s="439" t="inlineStr">
        <is>
          <t>New; Existing</t>
        </is>
      </c>
      <c r="Z95" s="439" t="inlineStr">
        <is>
          <t>Methanol production facilities using coal, natural gas or de-tarred and rough-desulphurised coke oven gas as feedstock (including gasification, shift, purification, synthesis, distillation and other process units); ethylene glycol production facilities using ethylene, syngas or coal as feedstock; and dimethyl ether production facilities using methanol as feedstock (including dehydration reaction, distillation and other process units).</t>
        </is>
      </c>
      <c r="AA95" s="439" t="inlineStr">
        <is>
          <t>N/A</t>
        </is>
      </c>
      <c r="AB95" s="439" t="inlineStr">
        <is>
          <t>N/A</t>
        </is>
      </c>
      <c r="AC95" s="439" t="inlineStr">
        <is>
          <t>Firms</t>
        </is>
      </c>
      <c r="AD95" s="439" t="inlineStr">
        <is>
          <t>Firms operating methanol, ethylene glycol or dimethyl ether production facilities within China.</t>
        </is>
      </c>
      <c r="AE95" s="439" t="inlineStr">
        <is>
          <t>Production</t>
        </is>
      </c>
      <c r="AF95" s="439" t="inlineStr">
        <is>
          <t>Operation of methanol, ethylene glycol and dimethyl ether production facilities. Existing firms must meet Grade 3 (minimum) intensity limits; new, expansion and renovation firms must meet Grade 2 (access) limits.</t>
        </is>
      </c>
      <c r="AG95" s="439" t="inlineStr">
        <is>
          <t>Grade 3</t>
        </is>
      </c>
      <c r="AH95" s="439" t="inlineStr">
        <is>
          <t>Energy intensity limit grade</t>
        </is>
      </c>
      <c r="AI95"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with limits set by product type and feedstock route. Coal-to-methanol: Grade 3 ≤1570, Grade 2 ≤1510, Grade 1 ≤1340. Natural gas-to-methanol: Grade 3 ≤1050, Grade 2 ≤1030, Grade 1 ≤990. Coke oven gas-to-methanol: Grade 3 ≤1300, Grade 2 ≤1270, Grade 1 ≤1250. Ethylene-to-ethylene glycol: Grade 3 ≤560, Grade 2 ≤530, Grade 1 ≤510. Syngas-to-ethylene glycol: Grade 3 ≤1350, Grade 2 ≤1250, Grade 1 ≤1000. Coal-to-ethylene glycol: Grade 3 ≤2400, Grade 2 ≤1800, Grade 1 ≤1400. Dimethyl ether: Grade 3 ≤790, Grade 2 ≤680, Grade 1 ≤630.</t>
        </is>
      </c>
      <c r="AJ95" s="439" t="inlineStr">
        <is>
          <t>1) Existing methanol, ethylene glycol and dimethyl ether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95" s="439" t="inlineStr">
        <is>
          <t>N/A</t>
        </is>
      </c>
      <c r="AL95" s="439" t="inlineStr">
        <is>
          <t>N/A</t>
        </is>
      </c>
      <c r="AM95" s="439" t="inlineStr">
        <is>
          <t>Inspections or audits conducted by government authorities or third parties; Energy consumption data reporting by firms</t>
        </is>
      </c>
      <c r="AN95" s="439" t="inlineStr">
        <is>
          <t>Market regulatory authorities conduct supervision inspections on methanol, ethylene glycol and dimethyl ether producers' compliance with energy intensity limit standards; firms must submit annual energy consumption data and undergo energy conservation supervision.</t>
        </is>
      </c>
      <c r="AO95" s="439" t="inlineStr">
        <is>
          <t>Compliance order; Fines; Differentiated electricity pricing; Phase-out and closure</t>
        </is>
      </c>
      <c r="AP95" s="439" t="inlineStr">
        <is>
          <t>For methanol, ethylene glycol or dimethyl ether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95" s="439" t="inlineStr">
        <is>
          <t>The state encourages methanol, ethylene glycol and dimethyl ether producers to benchmark against Grade 1 advanced values and undertake energy conservation and carbon reduction retrofits, guiding and supporting uptake of advanced production capacity through energy conservation reviews and green factory designation.</t>
        </is>
      </c>
      <c r="AR95" s="439" t="inlineStr">
        <is>
          <t>The state encourages methanol, ethylene glycol and dimethyl ether producers to benchmark against Grade 1 advanced values and undertake energy conservation and carbon reduction retrofits, guiding and supporting uptake of advanced production capacity through energy conservation reviews and green factory designation.</t>
        </is>
      </c>
      <c r="AS95" s="439" t="inlineStr">
        <is>
          <t>N/A</t>
        </is>
      </c>
      <c r="AT95" s="439" t="inlineStr">
        <is>
          <t>N/A</t>
        </is>
      </c>
      <c r="AU95" s="439" t="inlineStr">
        <is>
          <t>C20</t>
        </is>
      </c>
      <c r="AV95" s="439" t="inlineStr">
        <is>
          <t>CO2</t>
        </is>
      </c>
      <c r="AW95" s="439" t="inlineStr">
        <is>
          <t>Positive</t>
        </is>
      </c>
      <c r="AX95" s="439" t="inlineStr">
        <is>
          <t>Energy conservation</t>
        </is>
      </c>
      <c r="AY95" s="439" t="inlineStr">
        <is>
          <t>GB 29436-2023 Norm of Energy Consumption per Unit Production of Methanol, Ethylene Glycol and Dimethyl Ether</t>
        </is>
      </c>
      <c r="AZ95" s="439" t="inlineStr">
        <is>
          <t>https://openstd.samr.gov.cn/bzgk/std/newGbInfo?hcno=B75FB04331D597D255E830175CAF6D15</t>
        </is>
      </c>
      <c r="BA95" s="439" t="inlineStr">
        <is>
          <t>GB 29436.1-2012 (superseded, coal-to-methanol); GB 29436.2-2015 (superseded, natural gas-to-methanol); GB 29436.3-2015 (superseded, coke oven gas-to-methanol); GB 29436.4-2015 (superseded, dimethyl ether); GB 31535-2015 (superseded, ethylene-to-ethylene glycol); GB 32048-2015 (superseded, syngas-to-ethylene glycol): https://openstd.samr.gov.cn/bzgk/std/nd?no=2142</t>
        </is>
      </c>
    </row>
    <row r="96">
      <c r="A96" s="439" t="inlineStr">
        <is>
          <t>CHNPRFEILI31S000</t>
        </is>
      </c>
      <c r="B96" s="439" t="inlineStr">
        <is>
          <t>Instrument</t>
        </is>
      </c>
      <c r="C96" s="439" t="inlineStr">
        <is>
          <t>Performance standard</t>
        </is>
      </c>
      <c r="D96" s="439" t="inlineStr">
        <is>
          <t>Energy intensity limit for industrial production</t>
        </is>
      </c>
      <c r="E96" s="439" t="inlineStr">
        <is>
          <t>Industry</t>
        </is>
      </c>
      <c r="F96" s="439" t="inlineStr">
        <is>
          <t>Building ceramics; Sanitary ceramics</t>
        </is>
      </c>
      <c r="G96" s="439" t="inlineStr">
        <is>
          <t>建筑卫生陶瓷和耐磨氧化铝球单位产品能源消耗限额</t>
        </is>
      </c>
      <c r="H96" s="439" t="inlineStr">
        <is>
          <t>Norm of Energy Consumption per Unit Production of Architecture and Sanitary Ceramics and Alumina Grinding Ball</t>
        </is>
      </c>
      <c r="I96" s="439" t="inlineStr">
        <is>
          <t>N/A</t>
        </is>
      </c>
      <c r="J96" s="439" t="inlineStr">
        <is>
          <t>GB 21252-2023 Norm of Energy Consumption per Unit Production of Architecture and Sanitary Ceramics and Alumina Grinding Ball is a mandatory national standard, published on 27 November 2023 and effective 1 December 2024, replacing GB 21252-2013 and GB 30181-2013. It applies to the calculation and assessment of energy consumption per unit production, and the energy consumption control of new, expansion and renovation projects for architectural ceramic tiles (dry-pressed), ceramic panels, ceramic roof tiles, hollow ceramic panels, sanitary ceramics and alumina grinding balls. Energy intensity limits are classified into three grades (Grade 1 is the most stringent), with Grade 3 as the minimum limit (mandatory for existing firms), Grade 2 as the access limit (mandatory for new, expansion and renovation projects), and Grade 1 as the advanced benchmark. Compared with the previous editions, energy intensity limits for ceramic panels, ceramic roof tiles, hollow ceramic panels and alumina grinding balls were newly added.</t>
        </is>
      </c>
      <c r="K96" s="439" t="inlineStr">
        <is>
          <t>Energy efficiency; Energy conservation</t>
        </is>
      </c>
      <c r="L96" s="439" t="inlineStr">
        <is>
          <t>Direct</t>
        </is>
      </c>
      <c r="M96" s="439" t="inlineStr">
        <is>
          <t>Supply-side</t>
        </is>
      </c>
      <c r="N96" s="439" t="inlineStr">
        <is>
          <t>CHN</t>
        </is>
      </c>
      <c r="O96" s="439" t="inlineStr">
        <is>
          <t>national</t>
        </is>
      </c>
      <c r="P96" s="439" t="inlineStr">
        <is>
          <t>N/A</t>
        </is>
      </c>
      <c r="Q96" s="439" t="inlineStr">
        <is>
          <t>03/12/2007</t>
        </is>
      </c>
      <c r="R96" s="439" t="inlineStr">
        <is>
          <t>01/06/2008</t>
        </is>
      </c>
      <c r="S96" s="439" t="inlineStr">
        <is>
          <t>N/A</t>
        </is>
      </c>
      <c r="T96" s="439" t="inlineStr">
        <is>
          <t>27/11/2023</t>
        </is>
      </c>
      <c r="U96" s="439" t="inlineStr">
        <is>
          <t>On 27 November 2023, GB 21252-2023 was published, replacing GB 21252-2013 and GB 30181-2013, adding energy intensity limit requirements for ceramic panels, ceramic roof tiles, hollow ceramic panels and alumina grinding ball products, adding a product thickness correction coefficient, and replacing the minimum/access/advanced value system with the Grade 1/2/3 energy intensity limit grade system.</t>
        </is>
      </c>
      <c r="V96" s="439">
        <f>IF(R96="","In force",IF(R96="N/A","In force",IF(TODAY()&lt;DATE(VALUE(RIGHT(R96,4)),VALUE(MID(R96,4,2)),VALUE(LEFT(R96,2))),"Scheduled",IF(S96="","In force",IF(S96="N/A","In force",IF(TODAY()&lt;DATE(VALUE(RIGHT(S96,4)),VALUE(MID(S96,4,2)),VALUE(LEFT(S96,2))),"In force","Ended"))))))</f>
        <v/>
      </c>
      <c r="W96" s="439" t="inlineStr">
        <is>
          <t>State Administration for Market Regulation; Standardization Administration of China</t>
        </is>
      </c>
      <c r="X96" s="439" t="inlineStr">
        <is>
          <t>Architecture and sanitary ceramics and alumina grinding ball production facilities</t>
        </is>
      </c>
      <c r="Y96" s="439" t="inlineStr">
        <is>
          <t>New; Existing</t>
        </is>
      </c>
      <c r="Z96" s="439" t="inlineStr">
        <is>
          <t>Architectural ceramic tile (dry-pressed, classified by water absorption into E≤0.5%, 0.5%&lt;E≤3%, 3%&lt;E≤6%, 6%&lt;E≤10% four categories), ceramic panel, ceramic roof tile, hollow ceramic panel, sanitary ceramics (classified by water absorption ≤0.3% and &gt;0.3%) and alumina grinding ball (including 90 series, 92 series) production facilities, including raw material preparation, forming, drying, firing and auxiliary production systems.</t>
        </is>
      </c>
      <c r="AA96" s="439" t="inlineStr">
        <is>
          <t>N/A</t>
        </is>
      </c>
      <c r="AB96" s="439" t="inlineStr">
        <is>
          <t>N/A</t>
        </is>
      </c>
      <c r="AC96" s="439" t="inlineStr">
        <is>
          <t>Firms</t>
        </is>
      </c>
      <c r="AD96" s="439" t="inlineStr">
        <is>
          <t>Firms operating architecture and sanitary ceramics or alumina grinding ball production facilities within China.</t>
        </is>
      </c>
      <c r="AE96" s="439" t="inlineStr">
        <is>
          <t>Production</t>
        </is>
      </c>
      <c r="AF96" s="439" t="inlineStr">
        <is>
          <t>Operation of architecture and sanitary ceramics and alumina grinding ball production facilities. Existing firms must meet Grade 3 (minimum) intensity limits; new, expansion and renovation firms must meet Grade 2 (access) limits.</t>
        </is>
      </c>
      <c r="AG96" s="439" t="inlineStr">
        <is>
          <t>Grade 3</t>
        </is>
      </c>
      <c r="AH96" s="439" t="inlineStr">
        <is>
          <t>Energy intensity limit grade</t>
        </is>
      </c>
      <c r="AI96"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(kgce/m² or kgce/t) is the evaluation metric, with limits set by product type. Ceramic tiles (dry-pressed, E≤0.5%): Grade 3 ≤5.0, Grade 2 ≤3.7, Grade 1 ≤3.2. Ceramic tiles (dry-pressed, 0.5%&lt;E≤3%): Grade 3 ≤7.0, Grade 2 ≤5.4, Grade 1 ≤4.5. Ceramic tiles (dry-pressed, 3%&lt;E≤6%): Grade 3 ≤5.0, Grade 2 ≤3.7, Grade 1 ≤3.2. Ceramic tiles (dry-pressed, 6%&lt;E≤10%): Grade 3 ≤6.0, Grade 2 ≤3.7, Grade 1 ≤3.2. Ceramic panels: Grade 3 ≤13.2, Grade 2 ≤8.7, Grade 1 ≤6.0. Sanitary ceramics (E≤0.3%): Grade 3 ≤630, Grade 2 ≤350, Grade 1 ≤300 kgce/t. Sanitary ceramics (E&gt;0.3%): Grade 3 ≤610, Grade 2 ≤350, Grade 1 ≤350 kgce/t. Alumina grinding ball (90 series): Grade 3 ≤370, Grade 2 ≤320, Grade 1 ≤295.</t>
        </is>
      </c>
      <c r="AJ96" s="439" t="inlineStr">
        <is>
          <t>1) Existing architecture and sanitary ceramics and alumina grinding ball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96" s="439" t="inlineStr">
        <is>
          <t>N/A</t>
        </is>
      </c>
      <c r="AL96" s="439" t="inlineStr">
        <is>
          <t>N/A</t>
        </is>
      </c>
      <c r="AM96" s="439" t="inlineStr">
        <is>
          <t>Inspections or audits conducted by government authorities or third parties; Energy consumption data reporting by firms</t>
        </is>
      </c>
      <c r="AN96" s="439" t="inlineStr">
        <is>
          <t>Market regulatory authorities conduct supervision inspections on architecture and sanitary ceramics and alumina grinding ball producers' compliance with energy intensity limit standards; firms must submit annual energy consumption data and undergo energy conservation supervision.</t>
        </is>
      </c>
      <c r="AO96" s="439" t="inlineStr">
        <is>
          <t>Compliance order; Fines; Differentiated electricity pricing; Phase-out and closure</t>
        </is>
      </c>
      <c r="AP96" s="439" t="inlineStr">
        <is>
          <t>For architecture and sanitary ceramics or alumina grinding ball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96" s="439" t="inlineStr">
        <is>
          <t>The state encourages architecture and sanitary ceramics and alumina grinding ball producers to benchmark against Grade 1 advanced values and undertake energy conservation and carbon reduction retrofits, guiding and supporting uptake of advanced production capacity through energy conservation reviews and green factory designation.</t>
        </is>
      </c>
      <c r="AR96" s="439" t="inlineStr">
        <is>
          <t>The state encourages architecture and sanitary ceramics and alumina grinding ball producers to benchmark against Grade 1 advanced values and undertake energy conservation and carbon reduction retrofits, guiding and supporting uptake of advanced production capacity through energy conservation reviews and green factory designation.</t>
        </is>
      </c>
      <c r="AS96" s="439" t="inlineStr">
        <is>
          <t>N/A</t>
        </is>
      </c>
      <c r="AT96" s="439" t="inlineStr">
        <is>
          <t>N/A</t>
        </is>
      </c>
      <c r="AU96" s="439" t="inlineStr">
        <is>
          <t>C23</t>
        </is>
      </c>
      <c r="AV96" s="439" t="inlineStr">
        <is>
          <t>CO2</t>
        </is>
      </c>
      <c r="AW96" s="439" t="inlineStr">
        <is>
          <t>Positive</t>
        </is>
      </c>
      <c r="AX96" s="439" t="inlineStr">
        <is>
          <t>Energy conservation</t>
        </is>
      </c>
      <c r="AY96" s="439" t="inlineStr">
        <is>
          <t>GB 21252-2023 Norm of Energy Consumption per Unit Production of Architecture and Sanitary Ceramics and Alumina Grinding Ball</t>
        </is>
      </c>
      <c r="AZ96" s="439" t="inlineStr">
        <is>
          <t>https://openstd.samr.gov.cn/bzgk/std/newGbInfo?hcno=9EC54F539227FD3DFEF723D8C2289457</t>
        </is>
      </c>
      <c r="BA96" s="439" t="inlineStr">
        <is>
          <t>GB 21252-2013 (superseded, architecture and sanitary ceramics); GB 30181-2013 (superseded, alumina grinding ball): https://openstd.samr.gov.cn/bzgk/std/nd?no=2142</t>
        </is>
      </c>
    </row>
    <row r="97">
      <c r="A97" s="439" t="inlineStr">
        <is>
          <t>CHNPRFEILI32S000</t>
        </is>
      </c>
      <c r="B97" s="439" t="inlineStr">
        <is>
          <t>Instrument</t>
        </is>
      </c>
      <c r="C97" s="439" t="inlineStr">
        <is>
          <t>Performance standard</t>
        </is>
      </c>
      <c r="D97" s="439" t="inlineStr">
        <is>
          <t>Energy intensity limit for industrial production</t>
        </is>
      </c>
      <c r="E97" s="439" t="inlineStr">
        <is>
          <t>Industry</t>
        </is>
      </c>
      <c r="F97" s="439" t="inlineStr">
        <is>
          <t>Industrial silicon smelting; Magnesium smelting</t>
        </is>
      </c>
      <c r="G97" s="439" t="inlineStr">
        <is>
          <t>工业硅和镁单位产品能源消耗限额</t>
        </is>
      </c>
      <c r="H97" s="439" t="inlineStr">
        <is>
          <t>Norm of Energy Consumption per Unit Production of Industrial Silicon and Magnesium</t>
        </is>
      </c>
      <c r="I97" s="439" t="inlineStr">
        <is>
          <t>N/A</t>
        </is>
      </c>
      <c r="J97" s="439" t="inlineStr">
        <is>
          <t>GB 21347-2023 Norm of Energy Consumption per Unit Production of Industrial Silicon and Magnesium is a mandatory national standard, published on 8 September 2023 and effective 1 October 2024, consolidating and replacing GB 21347-2012 and GB 31338-2014. It applies to the calculation and assessment of energy consumption per unit production, and the energy consumption control of new, expansion and renovation projects for industrial silicon (produced from silica and carbonaceous reducing agents in submerged arc furnaces) and magnesium (produced via the silicothermic/Pidgeon process). Energy intensity limits are classified into three grades (Grade 1 is the most stringent), with Grade 3 as the minimum limit (mandatory for existing firms), Grade 2 as the access limit (mandatory for new, expansion and renovation projects), and Grade 1 as the advanced benchmark. Compared with the previous editions, the previously separate standards for industrial silicon and magnesium were consolidated into one, energy intensity limits for industrial silicon classified by primary reducing agent type were added, and the energy consumption statistical scope and calculation methods for both products were updated.</t>
        </is>
      </c>
      <c r="K97" s="439" t="inlineStr">
        <is>
          <t>Energy efficiency; Energy conservation</t>
        </is>
      </c>
      <c r="L97" s="439" t="inlineStr">
        <is>
          <t>Direct</t>
        </is>
      </c>
      <c r="M97" s="439" t="inlineStr">
        <is>
          <t>Supply-side</t>
        </is>
      </c>
      <c r="N97" s="439" t="inlineStr">
        <is>
          <t>CHN</t>
        </is>
      </c>
      <c r="O97" s="439" t="inlineStr">
        <is>
          <t>national</t>
        </is>
      </c>
      <c r="P97" s="439" t="inlineStr">
        <is>
          <t>N/A</t>
        </is>
      </c>
      <c r="Q97" s="439" t="inlineStr">
        <is>
          <t>09/01/2008</t>
        </is>
      </c>
      <c r="R97" s="439" t="inlineStr">
        <is>
          <t>01/06/2008</t>
        </is>
      </c>
      <c r="S97" s="439" t="inlineStr">
        <is>
          <t>N/A</t>
        </is>
      </c>
      <c r="T97" s="439" t="inlineStr">
        <is>
          <t>08/09/2023</t>
        </is>
      </c>
      <c r="U97" s="439" t="inlineStr">
        <is>
          <t>On 8 September 2023, GB 21347-2023 was published, consolidating and replacing GB 21347-2012 (magnesium smelting) and GB 31338-2014 (industrial silicon), consolidating energy intensity limits for industrial silicon and magnesium into a single standard for the first time, adding energy intensity limit grades for industrial silicon classified by primary reducing agent type, and replacing the minimum/access/advanced value system with the Grade 1/2/3 energy intensity limit grade system.</t>
        </is>
      </c>
      <c r="V97" s="439">
        <f>IF(R97="","In force",IF(R97="N/A","In force",IF(TODAY()&lt;DATE(VALUE(RIGHT(R97,4)),VALUE(MID(R97,4,2)),VALUE(LEFT(R97,2))),"Scheduled",IF(S97="","In force",IF(S97="N/A","In force",IF(TODAY()&lt;DATE(VALUE(RIGHT(S97,4)),VALUE(MID(S97,4,2)),VALUE(LEFT(S97,2))),"In force","Ended"))))))</f>
        <v/>
      </c>
      <c r="W97" s="439" t="inlineStr">
        <is>
          <t>State Administration for Market Regulation; Standardization Administration of China</t>
        </is>
      </c>
      <c r="X97" s="439" t="inlineStr">
        <is>
          <t>Industrial silicon and magnesium smelting production facilities</t>
        </is>
      </c>
      <c r="Y97" s="439" t="inlineStr">
        <is>
          <t>New; Existing</t>
        </is>
      </c>
      <c r="Z97" s="439" t="inlineStr">
        <is>
          <t>Industrial silicon production facilities (submerged arc furnaces, using silica as raw material and carbonaceous materials as reducing agents, classified by primary reducing agent into all-coal, charcoal and other types); and magnesium smelting production facilities (silicothermic/Pidgeon process, using dolomite as raw material and ferrosilicon as reducing agent, including calcination, reduction and other process units).</t>
        </is>
      </c>
      <c r="AA97" s="439" t="inlineStr">
        <is>
          <t>N/A</t>
        </is>
      </c>
      <c r="AB97" s="439" t="inlineStr">
        <is>
          <t>N/A</t>
        </is>
      </c>
      <c r="AC97" s="439" t="inlineStr">
        <is>
          <t>Firms</t>
        </is>
      </c>
      <c r="AD97" s="439" t="inlineStr">
        <is>
          <t>Firms operating industrial silicon or magnesium smelting production facilities within China.</t>
        </is>
      </c>
      <c r="AE97" s="439" t="inlineStr">
        <is>
          <t>Production</t>
        </is>
      </c>
      <c r="AF97" s="439" t="inlineStr">
        <is>
          <t>Operation of industrial silicon and magnesium smelting production facilities. Existing firms must meet Grade 3 (minimum) intensity limits; new, expansion and renovation firms must meet Grade 2 (access) limits.</t>
        </is>
      </c>
      <c r="AG97" s="439" t="inlineStr">
        <is>
          <t>Grade 3</t>
        </is>
      </c>
      <c r="AH97" s="439" t="inlineStr">
        <is>
          <t>Energy intensity limit grade</t>
        </is>
      </c>
      <c r="AI97"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with limits set by product type and primary reducing agent type. Industrial silicon (all-coal process): Grade 3 ≤3000, Grade 2 ≤2800, Grade 1 ≤2600. Industrial silicon (charcoal process): Grade 3 ≤1350. Magnesium (Pidgeon process): Grade 3 ≤4500, Grade 2 ≤4000, Grade 1 ≤3500. Compared with GB 21347-2012, the Grade 1 limit for magnesium smelting was tightened from 4.5 tce/t to 3.5 tce/t.</t>
        </is>
      </c>
      <c r="AJ97" s="439" t="inlineStr">
        <is>
          <t>1) Existing industrial silicon and magnesium smelting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97" s="439" t="inlineStr">
        <is>
          <t>N/A</t>
        </is>
      </c>
      <c r="AL97" s="439" t="inlineStr">
        <is>
          <t>N/A</t>
        </is>
      </c>
      <c r="AM97" s="439" t="inlineStr">
        <is>
          <t>Inspections or audits conducted by government authorities or third parties; Energy consumption data reporting by firms</t>
        </is>
      </c>
      <c r="AN97" s="439" t="inlineStr">
        <is>
          <t>Market regulatory authorities conduct supervision inspections on industrial silicon and magnesium smelting producers' compliance with energy intensity limit standards; firms must submit annual energy consumption data and undergo energy conservation supervision.</t>
        </is>
      </c>
      <c r="AO97" s="439" t="inlineStr">
        <is>
          <t>Compliance order; Fines; Differentiated electricity pricing; Phase-out and closure</t>
        </is>
      </c>
      <c r="AP97" s="439" t="inlineStr">
        <is>
          <t>For industrial silicon or magnesium smelting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97" s="439" t="inlineStr">
        <is>
          <t>The state encourages industrial silicon and magnesium smelting producers to benchmark against Grade 1 advanced values and undertake energy conservation and carbon reduction retrofits, guiding and supporting uptake of advanced production capacity through energy conservation reviews and industry energy efficiency leader designation.</t>
        </is>
      </c>
      <c r="AR97" s="439" t="inlineStr">
        <is>
          <t>The state encourages industrial silicon and magnesium smelting producers to benchmark against Grade 1 advanced values and undertake energy conservation and carbon reduction retrofits, guiding and supporting uptake of advanced production capacity through energy conservation reviews and industry energy efficiency leader designation.</t>
        </is>
      </c>
      <c r="AS97" s="439" t="inlineStr">
        <is>
          <t>N/A</t>
        </is>
      </c>
      <c r="AT97" s="439" t="inlineStr">
        <is>
          <t>N/A</t>
        </is>
      </c>
      <c r="AU97" s="439" t="inlineStr">
        <is>
          <t>C24</t>
        </is>
      </c>
      <c r="AV97" s="439" t="inlineStr">
        <is>
          <t>CO2</t>
        </is>
      </c>
      <c r="AW97" s="439" t="inlineStr">
        <is>
          <t>Positive</t>
        </is>
      </c>
      <c r="AX97" s="439" t="inlineStr">
        <is>
          <t>Energy conservation</t>
        </is>
      </c>
      <c r="AY97" s="439" t="inlineStr">
        <is>
          <t>GB 21347-2023 Norm of Energy Consumption per Unit Production of Industrial Silicon and Magnesium</t>
        </is>
      </c>
      <c r="AZ97" s="439" t="inlineStr">
        <is>
          <t>https://openstd.samr.gov.cn/bzgk/std/newGbInfo?hcno=C754221E7C2AC90D25D239A7A77AF56A</t>
        </is>
      </c>
      <c r="BA97" s="439" t="inlineStr">
        <is>
          <t>GB 21347-2012 (superseded, magnesium smelting); GB 31338-2014 (superseded, industrial silicon): https://openstd.samr.gov.cn/bzgk/std/nd?no=2142</t>
        </is>
      </c>
    </row>
    <row r="98">
      <c r="A98" s="439" t="inlineStr">
        <is>
          <t>CHNPRFEILI33S000</t>
        </is>
      </c>
      <c r="B98" s="439" t="inlineStr">
        <is>
          <t>Instrument</t>
        </is>
      </c>
      <c r="C98" s="439" t="inlineStr">
        <is>
          <t>Performance standard</t>
        </is>
      </c>
      <c r="D98" s="439" t="inlineStr">
        <is>
          <t>Energy intensity limit for industrial production</t>
        </is>
      </c>
      <c r="E98" s="439" t="inlineStr">
        <is>
          <t>Industry</t>
        </is>
      </c>
      <c r="F98" s="439" t="inlineStr">
        <is>
          <t>Non-ferrous metal smelting</t>
        </is>
      </c>
      <c r="G98" s="439" t="inlineStr">
        <is>
          <t>有色重金属冶炼企业单位产品能源消耗限额</t>
        </is>
      </c>
      <c r="H98" s="439" t="inlineStr">
        <is>
          <t>Norm of Energy Consumption per Unit Production of Non-Ferrous Heavy Metals Metallurgical Enterprises</t>
        </is>
      </c>
      <c r="I98" s="439" t="inlineStr">
        <is>
          <t>N/A</t>
        </is>
      </c>
      <c r="J98" s="439" t="inlineStr">
        <is>
          <t>GB 25323-2023 Norm of Energy Consumption per Unit Production of Non-Ferrous Heavy Metals Metallurgical Enterprises is a mandatory national standard, published on 23 May 2023 and effective 1 June 2024, consolidating and replacing seven standards: GB 25323-2010, GB 21248-2014, GB 21249-2014, GB 21250-2014, GB 21251-2014, GB 21348-2014 and GB 21349-2014. It applies to the calculation and assessment of energy consumption per unit production, and the energy consumption control of new, expansion and renovation projects for copper, zinc, lead, nickel, tin, antimony, secondary lead, cobalt and bismuth non-ferrous heavy metal smelting enterprises. Energy intensity limits are classified into three grades (Grade 1 is the most stringent), with Grade 3 as the minimum limit (mandatory for existing firms), Grade 2 as the access limit (mandatory for new, expansion and renovation projects), and Grade 1 as the advanced benchmark. This is the first standard to consolidate energy intensity limits for nine non-ferrous heavy metal smelting products into a single unified standard.</t>
        </is>
      </c>
      <c r="K98" s="439" t="inlineStr">
        <is>
          <t>Energy efficiency; Energy conservation</t>
        </is>
      </c>
      <c r="L98" s="439" t="inlineStr">
        <is>
          <t>Direct</t>
        </is>
      </c>
      <c r="M98" s="439" t="inlineStr">
        <is>
          <t>Supply-side</t>
        </is>
      </c>
      <c r="N98" s="439" t="inlineStr">
        <is>
          <t>CHN</t>
        </is>
      </c>
      <c r="O98" s="439" t="inlineStr">
        <is>
          <t>national</t>
        </is>
      </c>
      <c r="P98" s="439" t="inlineStr">
        <is>
          <t>N/A</t>
        </is>
      </c>
      <c r="Q98" s="439" t="inlineStr">
        <is>
          <t>26/09/2010</t>
        </is>
      </c>
      <c r="R98" s="439" t="inlineStr">
        <is>
          <t>01/03/2012</t>
        </is>
      </c>
      <c r="S98" s="439" t="inlineStr">
        <is>
          <t>N/A</t>
        </is>
      </c>
      <c r="T98" s="439" t="inlineStr">
        <is>
          <t>23/05/2023</t>
        </is>
      </c>
      <c r="U98" s="439" t="inlineStr">
        <is>
          <t>On 23 May 2023, GB 25323-2023 was published, consolidating and replacing seven standards (GB 25323-2010 for copper, nickel and cobalt; GB 21248-2014 for copper smelting; GB 21249-2014 for zinc smelting; GB 21250-2014 for lead smelting; GB 21251-2014 for nickel smelting; GB 21348-2014 for tin and antimony smelting; and GB 21349-2014 for lead and bismuth smelting), consolidating energy intensity limits for nine non-ferrous heavy metals (copper, zinc, lead, nickel, tin, antimony, secondary lead, cobalt and bismuth) into a single comprehensive standard for the first time.</t>
        </is>
      </c>
      <c r="V98" s="439">
        <f>IF(R98="","In force",IF(R98="N/A","In force",IF(TODAY()&lt;DATE(VALUE(RIGHT(R98,4)),VALUE(MID(R98,4,2)),VALUE(LEFT(R98,2))),"Scheduled",IF(S98="","In force",IF(S98="N/A","In force",IF(TODAY()&lt;DATE(VALUE(RIGHT(S98,4)),VALUE(MID(S98,4,2)),VALUE(LEFT(S98,2))),"In force","Ended"))))))</f>
        <v/>
      </c>
      <c r="W98" s="439" t="inlineStr">
        <is>
          <t>State Administration for Market Regulation; Standardization Administration of China</t>
        </is>
      </c>
      <c r="X98" s="439" t="inlineStr">
        <is>
          <t>Non-ferrous heavy metal smelting production systems</t>
        </is>
      </c>
      <c r="Y98" s="439" t="inlineStr">
        <is>
          <t>New; Existing</t>
        </is>
      </c>
      <c r="Z98" s="439" t="inlineStr">
        <is>
          <t>Production systems for copper smelting (copper concentrate to cathode copper), zinc smelting (zinc concentrate to refined zinc/zinc ingot), lead smelting (lead concentrate to lead ingot), nickel smelting (nickel sulphide concentrate to electrolytic nickel), tin smelting (tin concentrate to tin ingot), antimony smelting (antimony sulphide or mixed sulphide-oxide concentrate to antimony ingot), secondary lead smelting (waste lead-acid batteries/metallic lead scrap to lead ingot), cobalt smelting (cobalt-copper ore/crude cobalt carbonate/crude cobalt hydroxide/white alloy to cobalt products), and bismuth smelting (bismuth sulphide/bismuth oxide concentrate to refined bismuth), including smelting, converting, refining, electrolysis and auxiliary production systems.</t>
        </is>
      </c>
      <c r="AA98" s="439" t="inlineStr">
        <is>
          <t>N/A</t>
        </is>
      </c>
      <c r="AB98" s="439" t="inlineStr">
        <is>
          <t>N/A</t>
        </is>
      </c>
      <c r="AC98" s="439" t="inlineStr">
        <is>
          <t>Firms</t>
        </is>
      </c>
      <c r="AD98" s="439" t="inlineStr">
        <is>
          <t>Firms operating copper, zinc, lead, nickel, tin, antimony, secondary lead, cobalt or bismuth smelting production systems within China.</t>
        </is>
      </c>
      <c r="AE98" s="439" t="inlineStr">
        <is>
          <t>Production</t>
        </is>
      </c>
      <c r="AF98" s="439" t="inlineStr">
        <is>
          <t>Operation of non-ferrous heavy metal smelting production systems. Existing firms must meet Grade 3 (minimum) intensity limits; new, expansion and renovation firms must meet Grade 2 (access) limits.</t>
        </is>
      </c>
      <c r="AG98" s="439" t="inlineStr">
        <is>
          <t>Grade 3</t>
        </is>
      </c>
      <c r="AH98" s="439" t="inlineStr">
        <is>
          <t>Energy intensity limit grade</t>
        </is>
      </c>
      <c r="AI98"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with limits set by metal type and process route. Copper smelting (copper concentrate to cathode copper): Grade 3 ≤340, Grade 2 ≤230, Grade 1 ≤210. Zinc smelting (hydrometallurgical): Grade 3 ≤1050, Grade 2 ≤950, Grade 1 ≤880. Lead smelting (lead concentrate to lead ingot): Grade 3 ≤420, Grade 2 ≤330, Grade 1 ≤300. Nickel smelting (nickel concentrate to electrolytic nickel): Grade 3 ≤4680, Grade 2 ≤3650, Grade 1 ≤3450. Tin smelting: Grade 3 ≤1300, Grade 2 ≤1100, Grade 1 ≤950. Antimony smelting: Grade 3 ≤1200, Grade 2 ≤1050, Grade 1 ≤900. Secondary lead smelting: Grade 3 ≤260, Grade 2 ≤230, Grade 1 ≤200. Cobalt smelting: Grade 3 ≤2400, Grade 2 ≤2100, Grade 1 ≤1800. Bismuth smelting: Grade 3 ≤1250, Grade 2 ≤1100, Grade 1 ≤950.</t>
        </is>
      </c>
      <c r="AJ98" s="439" t="inlineStr">
        <is>
          <t>1) Existing non-ferrous heavy metal smelting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98" s="439" t="inlineStr">
        <is>
          <t>N/A</t>
        </is>
      </c>
      <c r="AL98" s="439" t="inlineStr">
        <is>
          <t>N/A</t>
        </is>
      </c>
      <c r="AM98" s="439" t="inlineStr">
        <is>
          <t>Inspections or audits conducted by government authorities or third parties; Energy consumption data reporting by firms</t>
        </is>
      </c>
      <c r="AN98" s="439" t="inlineStr">
        <is>
          <t>Market regulatory authorities conduct supervision inspections on non-ferrous heavy metal smelting producers' compliance with energy intensity limit standards; firms must submit annual energy consumption data and undergo energy conservation supervision.</t>
        </is>
      </c>
      <c r="AO98" s="439" t="inlineStr">
        <is>
          <t>Compliance order; Fines; Differentiated electricity pricing; Phase-out and closure</t>
        </is>
      </c>
      <c r="AP98" s="439" t="inlineStr">
        <is>
          <t>For non-ferrous heavy metal smelting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98" s="439" t="inlineStr">
        <is>
          <t>The state encourages non-ferrous heavy metal smelting producers to benchmark against Grade 1 advanced values and undertake energy conservation and carbon reduction retrofits, guiding and supporting uptake of advanced production capacity through energy conservation reviews and industry energy efficiency leader designation.</t>
        </is>
      </c>
      <c r="AR98" s="439" t="inlineStr">
        <is>
          <t>The state encourages non-ferrous heavy metal smelting producers to benchmark against Grade 1 advanced values and undertake energy conservation and carbon reduction retrofits, guiding and supporting uptake of advanced production capacity through energy conservation reviews and industry energy efficiency leader designation.</t>
        </is>
      </c>
      <c r="AS98" s="439" t="inlineStr">
        <is>
          <t>N/A</t>
        </is>
      </c>
      <c r="AT98" s="439" t="inlineStr">
        <is>
          <t>N/A</t>
        </is>
      </c>
      <c r="AU98" s="439" t="inlineStr">
        <is>
          <t>C24</t>
        </is>
      </c>
      <c r="AV98" s="439" t="inlineStr">
        <is>
          <t>CO2</t>
        </is>
      </c>
      <c r="AW98" s="439" t="inlineStr">
        <is>
          <t>Positive</t>
        </is>
      </c>
      <c r="AX98" s="439" t="inlineStr">
        <is>
          <t>Energy conservation</t>
        </is>
      </c>
      <c r="AY98" s="439" t="inlineStr">
        <is>
          <t>GB 25323-2023 Norm of Energy Consumption per Unit Production of Non-Ferrous Heavy Metals Metallurgical Enterprises</t>
        </is>
      </c>
      <c r="AZ98" s="439" t="inlineStr">
        <is>
          <t>https://openstd.samr.gov.cn/bzgk/std/newGbInfo?hcno=1AC5838391EDB47380A692125F5A7EC4</t>
        </is>
      </c>
      <c r="BA98" s="439" t="inlineStr">
        <is>
          <t>GB 25323-2010 (superseded, copper, nickel and cobalt); GB 21248-2014 (superseded, copper smelting); GB 21249-2014 (superseded, zinc smelting); GB 21250-2014 (superseded, lead smelting); GB 21251-2014 (superseded, nickel smelting); GB 21348-2014 (superseded, tin and antimony smelting); GB 21349-2014 (superseded, lead and bismuth smelting): https://openstd.samr.gov.cn/bzgk/std/nd?no=2142</t>
        </is>
      </c>
    </row>
    <row r="99">
      <c r="A99" s="439" t="inlineStr">
        <is>
          <t>CHNPRFEILI34S000</t>
        </is>
      </c>
      <c r="B99" s="439" t="inlineStr">
        <is>
          <t>Instrument</t>
        </is>
      </c>
      <c r="C99" s="439" t="inlineStr">
        <is>
          <t>Performance standard</t>
        </is>
      </c>
      <c r="D99" s="439" t="inlineStr">
        <is>
          <t>Energy intensity limit for industrial production</t>
        </is>
      </c>
      <c r="E99" s="439" t="inlineStr">
        <is>
          <t>Industry</t>
        </is>
      </c>
      <c r="F99" s="439" t="inlineStr">
        <is>
          <t>Aluminium processing</t>
        </is>
      </c>
      <c r="G99" s="439" t="inlineStr">
        <is>
          <t>变形铝及铝合金单位产品能源消耗限额</t>
        </is>
      </c>
      <c r="H99" s="439" t="inlineStr">
        <is>
          <t>Norm of Energy Consumption per Unit Production of Wrought Aluminium and Aluminium Alloys</t>
        </is>
      </c>
      <c r="I99" s="439" t="inlineStr">
        <is>
          <t>N/A</t>
        </is>
      </c>
      <c r="J99" s="439" t="inlineStr">
        <is>
          <t>GB 21351-2023 Norm of Energy Consumption per Unit Production of Wrought Aluminium and Aluminium Alloys is a mandatory national standard, published on 23 May 2023 and effective 1 June 2024, consolidating and replacing GB 21351-2014, GB 25326-2010, GB 26756-2011 and GB 31339-2014. It applies to the calculation and assessment of energy consumption per unit production, and the energy consumption control of new, expansion and renovation projects for general industrial wrought aluminium and aluminium alloy ingots (round ingots), plates, strips, foils, tubes, rods, profiles, wires and forgings. Energy intensity limits are classified into three grades (Grade 1 is the most stringent), with Grade 3 as the minimum limit (mandatory for existing firms), Grade 2 as the access limit (mandatory for new, expansion and renovation projects), and Grade 1 as the advanced benchmark. Compared with the previous editions, this is the first standard to consolidate energy intensity limits for the full aluminium processing chain — casting, rolling, extrusion, drawing and forging — into a single standard, and newly added energy intensity limits for plates, strips, foils and forgings.</t>
        </is>
      </c>
      <c r="K99" s="439" t="inlineStr">
        <is>
          <t>Energy efficiency; Energy conservation</t>
        </is>
      </c>
      <c r="L99" s="439" t="inlineStr">
        <is>
          <t>Direct</t>
        </is>
      </c>
      <c r="M99" s="439" t="inlineStr">
        <is>
          <t>Supply-side</t>
        </is>
      </c>
      <c r="N99" s="439" t="inlineStr">
        <is>
          <t>CHN</t>
        </is>
      </c>
      <c r="O99" s="439" t="inlineStr">
        <is>
          <t>national</t>
        </is>
      </c>
      <c r="P99" s="439" t="inlineStr">
        <is>
          <t>N/A</t>
        </is>
      </c>
      <c r="Q99" s="439" t="inlineStr">
        <is>
          <t>09/01/2008</t>
        </is>
      </c>
      <c r="R99" s="439" t="inlineStr">
        <is>
          <t>01/06/2008</t>
        </is>
      </c>
      <c r="S99" s="439" t="inlineStr">
        <is>
          <t>N/A</t>
        </is>
      </c>
      <c r="T99" s="439" t="inlineStr">
        <is>
          <t>23/05/2023</t>
        </is>
      </c>
      <c r="U99" s="439" t="inlineStr">
        <is>
          <t>On 23 May 2023, GB 21351-2023 was published, consolidating and replacing GB 21351-2014 (extruded profiles, rods and tubes), GB 25326-2010 (tubes and rods), GB 26756-2011 (wires) and GB 31339-2014 (wire cables and conductors), consolidating energy intensity limits for the full wrought aluminium and aluminium alloy processing chain (ingots, plates/strips/foils, tubes/rods/profiles, wires, forgings) into a single standard for the first time.</t>
        </is>
      </c>
      <c r="V99" s="439">
        <f>IF(R99="","In force",IF(R99="N/A","In force",IF(TODAY()&lt;DATE(VALUE(RIGHT(R99,4)),VALUE(MID(R99,4,2)),VALUE(LEFT(R99,2))),"Scheduled",IF(S99="","In force",IF(S99="N/A","In force",IF(TODAY()&lt;DATE(VALUE(RIGHT(S99,4)),VALUE(MID(S99,4,2)),VALUE(LEFT(S99,2))),"In force","Ended"))))))</f>
        <v/>
      </c>
      <c r="W99" s="439" t="inlineStr">
        <is>
          <t>State Administration for Market Regulation; Standardization Administration of China</t>
        </is>
      </c>
      <c r="X99" s="439" t="inlineStr">
        <is>
          <t>Wrought aluminium and aluminium alloy processing production lines</t>
        </is>
      </c>
      <c r="Y99" s="439" t="inlineStr">
        <is>
          <t>New; Existing</t>
        </is>
      </c>
      <c r="Z99" s="439" t="inlineStr">
        <is>
          <t>Production systems for ingots (solid round ingots, classified by molten aluminium/re-melting aluminium ingot plus solid recycled aluminium feedstock), plates (cold-rolled), strips (cold-rolled and cast-rolled), foils (zero-foil, single-zero foil, double-zero foil), tubes/rods/profiles (extruded profiles, drawn/rolled rods and wires), wires (conductor wires, welding wires) and forgings. Excludes products for aerospace and other special applications, and those produced via powder metallurgy or spray forming.</t>
        </is>
      </c>
      <c r="AA99" s="439" t="inlineStr">
        <is>
          <t>N/A</t>
        </is>
      </c>
      <c r="AB99" s="439" t="inlineStr">
        <is>
          <t>N/A</t>
        </is>
      </c>
      <c r="AC99" s="439" t="inlineStr">
        <is>
          <t>Firms</t>
        </is>
      </c>
      <c r="AD99" s="439" t="inlineStr">
        <is>
          <t>Firms operating wrought aluminium and aluminium alloy processing production lines within China.</t>
        </is>
      </c>
      <c r="AE99" s="439" t="inlineStr">
        <is>
          <t>Production</t>
        </is>
      </c>
      <c r="AF99" s="439" t="inlineStr">
        <is>
          <t>Operation of wrought aluminium and aluminium alloy processing production lines. Existing firms must meet Grade 3 (minimum) intensity limits; new, expansion and renovation firms must meet Grade 2 (access) limits.</t>
        </is>
      </c>
      <c r="AG99" s="439" t="inlineStr">
        <is>
          <t>Grade 3</t>
        </is>
      </c>
      <c r="AH99" s="439" t="inlineStr">
        <is>
          <t>Energy intensity limit grade</t>
        </is>
      </c>
      <c r="AI99"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with limits set by product type and process route. Solid round ingots (casting plus homogenisation): Grade 3 ≤135, Grade 2 ≤110, Grade 1 ≤85 (molten aluminium as primary feedstock); Grade 3 ≤220, Grade 2 ≤175, Grade 1 ≤150 (re-melting aluminium ingot plus solid recycled aluminium as feedstock). Extruded profiles (general industrial, Class I): Grade 3 ≤190, Grade 2 ≤160, Grade 1 ≤135 (extrusion only); Grade 3 ≤340, Grade 2 ≤290, Grade 1 ≤250 (extrusion plus solution heat treatment plus artificial ageing). Double-zero foil: Grade 3 ≤950, Grade 2 ≤850, Grade 1 ≤760.</t>
        </is>
      </c>
      <c r="AJ99" s="439" t="inlineStr">
        <is>
          <t>1) Existing wrought aluminium and aluminium alloy processing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99" s="439" t="inlineStr">
        <is>
          <t>N/A</t>
        </is>
      </c>
      <c r="AL99" s="439" t="inlineStr">
        <is>
          <t>N/A</t>
        </is>
      </c>
      <c r="AM99" s="439" t="inlineStr">
        <is>
          <t>Inspections or audits conducted by government authorities or third parties; Energy consumption data reporting by firms</t>
        </is>
      </c>
      <c r="AN99" s="439" t="inlineStr">
        <is>
          <t>Market regulatory authorities conduct supervision inspections on wrought aluminium and aluminium alloy processing producers' compliance with energy intensity limit standards; firms must submit annual energy consumption data and undergo energy conservation supervision.</t>
        </is>
      </c>
      <c r="AO99" s="439" t="inlineStr">
        <is>
          <t>Compliance order; Fines; Differentiated electricity pricing; Phase-out and closure</t>
        </is>
      </c>
      <c r="AP99" s="439" t="inlineStr">
        <is>
          <t>For wrought aluminium and aluminium alloy processing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99" s="439" t="inlineStr">
        <is>
          <t>The state encourages wrought aluminium and aluminium alloy processing producers to benchmark against Grade 1 advanced values and undertake energy conservation and carbon reduction retrofits, guiding and supporting uptake of advanced production capacity through energy conservation reviews and green factory designation.</t>
        </is>
      </c>
      <c r="AR99" s="439" t="inlineStr">
        <is>
          <t>The state encourages wrought aluminium and aluminium alloy processing producers to benchmark against Grade 1 advanced values and undertake energy conservation and carbon reduction retrofits, guiding and supporting uptake of advanced production capacity through energy conservation reviews and green factory designation.</t>
        </is>
      </c>
      <c r="AS99" s="439" t="inlineStr">
        <is>
          <t>N/A</t>
        </is>
      </c>
      <c r="AT99" s="439" t="inlineStr">
        <is>
          <t>N/A</t>
        </is>
      </c>
      <c r="AU99" s="439" t="inlineStr">
        <is>
          <t>C24</t>
        </is>
      </c>
      <c r="AV99" s="439" t="inlineStr">
        <is>
          <t>CO2</t>
        </is>
      </c>
      <c r="AW99" s="439" t="inlineStr">
        <is>
          <t>Positive</t>
        </is>
      </c>
      <c r="AX99" s="439" t="inlineStr">
        <is>
          <t>Energy conservation</t>
        </is>
      </c>
      <c r="AY99" s="439" t="inlineStr">
        <is>
          <t>GB 21351-2023 Norm of Energy Consumption per Unit Production of Wrought Aluminium and Aluminium Alloys</t>
        </is>
      </c>
      <c r="AZ99" s="439" t="inlineStr">
        <is>
          <t>https://openstd.samr.gov.cn/bzgk/std/newGbInfo?hcno=BC1B167DC00C3975E4A9C90CC9F16EA6</t>
        </is>
      </c>
      <c r="BA99" s="439" t="inlineStr">
        <is>
          <t>GB 21351-2014 (superseded, extruded profiles, rods and tubes); GB 25326-2010 (superseded, tubes and rods); GB 26756-2011 (superseded, wires); GB 31339-2014 (superseded, wire cables and conductors): https://openstd.samr.gov.cn/bzgk/std/nd?no=2142</t>
        </is>
      </c>
    </row>
    <row r="100">
      <c r="A100" s="439" t="inlineStr">
        <is>
          <t>CHNPRFEILI35S000</t>
        </is>
      </c>
      <c r="B100" s="439" t="inlineStr">
        <is>
          <t>Instrument</t>
        </is>
      </c>
      <c r="C100" s="439" t="inlineStr">
        <is>
          <t>Performance standard</t>
        </is>
      </c>
      <c r="D100" s="439" t="inlineStr">
        <is>
          <t>Energy intensity limit for industrial production</t>
        </is>
      </c>
      <c r="E100" s="439" t="inlineStr">
        <is>
          <t>Industry</t>
        </is>
      </c>
      <c r="F100" s="439" t="inlineStr">
        <is>
          <t>Copper processing</t>
        </is>
      </c>
      <c r="G100" s="439" t="inlineStr">
        <is>
          <t>铜及铜合金加工材单位产品能源消耗限额</t>
        </is>
      </c>
      <c r="H100" s="439" t="inlineStr">
        <is>
          <t>Norm of Energy Consumption per Unit Production of Wrought Copper and Copper Alloy</t>
        </is>
      </c>
      <c r="I100" s="439" t="inlineStr">
        <is>
          <t>N/A</t>
        </is>
      </c>
      <c r="J100" s="439" t="inlineStr">
        <is>
          <t>GB 21350-2023 Norm of Energy Consumption per Unit Production of Wrought Copper and Copper Alloy is a mandatory national standard, published on 23 May 2023 and effective 1 June 2024, consolidating and replacing GB 21350-2013, GB 29137-2012, GB 29442-2012, GB 29443-2012 and GB 32046-2015. It applies to the calculation and assessment of energy consumption per unit production, and the energy consumption control of new, expansion and renovation projects for copper and copper alloy ingots (billets), tubes, rods, wires, plates, strips, foils and electrical copper wire rod. Energy intensity limits are classified into three grades (Grade 1 is the most stringent), with Grade 3 as the minimum limit (mandatory for existing firms), Grade 2 as the access limit (mandatory for new, expansion and renovation projects), and Grade 1 as the advanced benchmark. Compared with the previous editions, this is the first standard to consolidate energy intensity limits for the full range of copper and copper alloy processed products — casting, extrusion, rolling and drawing — into a single standard.</t>
        </is>
      </c>
      <c r="K100" s="439" t="inlineStr">
        <is>
          <t>Energy efficiency; Energy conservation</t>
        </is>
      </c>
      <c r="L100" s="439" t="inlineStr">
        <is>
          <t>Direct</t>
        </is>
      </c>
      <c r="M100" s="439" t="inlineStr">
        <is>
          <t>Supply-side</t>
        </is>
      </c>
      <c r="N100" s="439" t="inlineStr">
        <is>
          <t>CHN</t>
        </is>
      </c>
      <c r="O100" s="439" t="inlineStr">
        <is>
          <t>national</t>
        </is>
      </c>
      <c r="P100" s="439" t="inlineStr">
        <is>
          <t>N/A</t>
        </is>
      </c>
      <c r="Q100" s="439" t="inlineStr">
        <is>
          <t>31/12/2012</t>
        </is>
      </c>
      <c r="R100" s="439" t="inlineStr">
        <is>
          <t>01/10/2013</t>
        </is>
      </c>
      <c r="S100" s="439" t="inlineStr">
        <is>
          <t>N/A</t>
        </is>
      </c>
      <c r="T100" s="439" t="inlineStr">
        <is>
          <t>23/05/2023</t>
        </is>
      </c>
      <c r="U100" s="439" t="inlineStr">
        <is>
          <t>On 23 May 2023, GB 21350-2023 was published, consolidating and replacing GB 21350-2013 (tubes), GB 29137-2012 (wires), GB 29442-2012 (plates, strips and foils), GB 29443-2012 (rods) and GB 32046-2015 (electrical copper wire rod), consolidating energy intensity limits for the full range of copper and copper alloy processed products (ingots, tubes/rods/wires, plates/strips/foils, electrical copper wire rod) into a single standard for the first time.</t>
        </is>
      </c>
      <c r="V100" s="439">
        <f>IF(R100="","In force",IF(R100="N/A","In force",IF(TODAY()&lt;DATE(VALUE(RIGHT(R100,4)),VALUE(MID(R100,4,2)),VALUE(LEFT(R100,2))),"Scheduled",IF(S100="","In force",IF(S100="N/A","In force",IF(TODAY()&lt;DATE(VALUE(RIGHT(S100,4)),VALUE(MID(S100,4,2)),VALUE(LEFT(S100,2))),"In force","Ended"))))))</f>
        <v/>
      </c>
      <c r="W100" s="439" t="inlineStr">
        <is>
          <t>State Administration for Market Regulation; Standardization Administration of China</t>
        </is>
      </c>
      <c r="X100" s="439" t="inlineStr">
        <is>
          <t>Copper and copper alloy processing production lines</t>
        </is>
      </c>
      <c r="Y100" s="439" t="inlineStr">
        <is>
          <t>New; Existing</t>
        </is>
      </c>
      <c r="Z100" s="439" t="inlineStr">
        <is>
          <t>Production systems for copper and copper alloy ingots (billets), tubes (copper tubes, brass tubes, cupronickel tubes; extrusion or continuous casting process), rods (copper rods, brass rods, bronze rods, cupronickel rods), wires (copper wires, brass wires, bronze wires, cupronickel wires, with dimensional correction factors), plates/strips/foils (copper, brass, bronze, cupronickel plate/strip/foil; hot rolling or horizontal continuous casting process), and electrical copper wire rod (upward continuous casting or continuous casting and rolling process, using cathode copper or secondary copper as feedstock). Excludes products made by powder metallurgy, vacuum melting and casting, or multi-stage ageing.</t>
        </is>
      </c>
      <c r="AA100" s="439" t="inlineStr">
        <is>
          <t>N/A</t>
        </is>
      </c>
      <c r="AB100" s="439" t="inlineStr">
        <is>
          <t>N/A</t>
        </is>
      </c>
      <c r="AC100" s="439" t="inlineStr">
        <is>
          <t>Firms</t>
        </is>
      </c>
      <c r="AD100" s="439" t="inlineStr">
        <is>
          <t>Firms operating copper and copper alloy processing production lines within China.</t>
        </is>
      </c>
      <c r="AE100" s="439" t="inlineStr">
        <is>
          <t>Production</t>
        </is>
      </c>
      <c r="AF100" s="439" t="inlineStr">
        <is>
          <t>Operation of copper and copper alloy processing production lines. Existing firms must meet Grade 3 (minimum) intensity limits; new, expansion and renovation firms must meet Grade 2 (access) limits.</t>
        </is>
      </c>
      <c r="AG100" s="439" t="inlineStr">
        <is>
          <t>Grade 3</t>
        </is>
      </c>
      <c r="AH100" s="439" t="inlineStr">
        <is>
          <t>Energy intensity limit grade</t>
        </is>
      </c>
      <c r="AI100"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with limits set by product type, alloy type and process route; some products have dimensional correction coefficients. Electrical copper wire rod (upward continuous casting, cathode copper): Grade 3 ≤56, Grade 2 ≤52, Grade 1 ≤45. Electrical copper wire rod (continuous casting and rolling, secondary copper): Grade 3 ≤180, Grade 2 ≤130, Grade 1 ≤100. Copper plate/strip/foil (hot rolling, full process): Grade 3 ≤270, Grade 2 ≤230, Grade 1 ≤195. General brass plate/strip/foil (hot rolling, full process): Grade 3 ≤350, Grade 2 ≤290, Grade 1 ≤245. Copper tube (extrusion, full process): Grade 3 ≤250, Grade 2 ≤215, Grade 1 ≤185. Copper wire (continuous casting, full process): Grade 3 ≤129, Grade 2 ≤110, Grade 1 ≤95. Copper rod (continuous casting, full process): Grade 3 ≤90, Grade 2 ≤77, Grade 1 ≤66.</t>
        </is>
      </c>
      <c r="AJ100" s="439" t="inlineStr">
        <is>
          <t>1) Existing copper and copper alloy processing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100" s="439" t="inlineStr">
        <is>
          <t>N/A</t>
        </is>
      </c>
      <c r="AL100" s="439" t="inlineStr">
        <is>
          <t>N/A</t>
        </is>
      </c>
      <c r="AM100" s="439" t="inlineStr">
        <is>
          <t>Inspections or audits conducted by government authorities or third parties; Energy consumption data reporting by firms</t>
        </is>
      </c>
      <c r="AN100" s="439" t="inlineStr">
        <is>
          <t>Market regulatory authorities conduct supervision inspections on copper and copper alloy processing producers' compliance with energy intensity limit standards; firms must submit annual energy consumption data and undergo energy conservation supervision.</t>
        </is>
      </c>
      <c r="AO100" s="439" t="inlineStr">
        <is>
          <t>Compliance order; Fines; Differentiated electricity pricing; Phase-out and closure</t>
        </is>
      </c>
      <c r="AP100" s="439" t="inlineStr">
        <is>
          <t>For copper and copper alloy processing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100" s="439" t="inlineStr">
        <is>
          <t>The state encourages copper and copper alloy processing producers to benchmark against Grade 1 advanced values and undertake energy conservation and carbon reduction retrofits, guiding and supporting uptake of advanced production capacity through energy conservation reviews and green factory designation.</t>
        </is>
      </c>
      <c r="AR100" s="439" t="inlineStr">
        <is>
          <t>The state encourages copper and copper alloy processing producers to benchmark against Grade 1 advanced values and undertake energy conservation and carbon reduction retrofits, guiding and supporting uptake of advanced production capacity through energy conservation reviews and green factory designation.</t>
        </is>
      </c>
      <c r="AS100" s="439" t="inlineStr">
        <is>
          <t>N/A</t>
        </is>
      </c>
      <c r="AT100" s="439" t="inlineStr">
        <is>
          <t>N/A</t>
        </is>
      </c>
      <c r="AU100" s="439" t="inlineStr">
        <is>
          <t>C24</t>
        </is>
      </c>
      <c r="AV100" s="439" t="inlineStr">
        <is>
          <t>CO2</t>
        </is>
      </c>
      <c r="AW100" s="439" t="inlineStr">
        <is>
          <t>Positive</t>
        </is>
      </c>
      <c r="AX100" s="439" t="inlineStr">
        <is>
          <t>Energy conservation</t>
        </is>
      </c>
      <c r="AY100" s="439" t="inlineStr">
        <is>
          <t>GB 21350-2023 Norm of Energy Consumption per Unit Production of Wrought Copper and Copper Alloy</t>
        </is>
      </c>
      <c r="AZ100" s="439" t="inlineStr">
        <is>
          <t>https://openstd.samr.gov.cn/bzgk/std/newGbInfo?hcno=00D05C80DC378CB8ADE9C481234EDD8D</t>
        </is>
      </c>
      <c r="BA100" s="439" t="inlineStr">
        <is>
          <t>GB 21350-2013 (superseded, tubes); GB 29137-2012 (superseded, wires); GB 29442-2012 (superseded, plates, strips and foils); GB 29443-2012 (superseded, rods); GB 32046-2015 (superseded, electrical copper wire rod): https://openstd.samr.gov.cn/bzgk/std/nd?no=2142</t>
        </is>
      </c>
    </row>
    <row r="101">
      <c r="A101" s="439" t="inlineStr">
        <is>
          <t>CHNPRFEILI36S000</t>
        </is>
      </c>
      <c r="B101" s="439" t="inlineStr">
        <is>
          <t>Instrument</t>
        </is>
      </c>
      <c r="C101" s="439" t="inlineStr">
        <is>
          <t>Performance standard</t>
        </is>
      </c>
      <c r="D101" s="439" t="inlineStr">
        <is>
          <t>Energy intensity limit for industrial production</t>
        </is>
      </c>
      <c r="E101" s="439" t="inlineStr">
        <is>
          <t>Industry</t>
        </is>
      </c>
      <c r="F101" s="439" t="inlineStr">
        <is>
          <t>Silicon materials; Germanium materials</t>
        </is>
      </c>
      <c r="G101" s="439" t="inlineStr">
        <is>
          <t>多晶硅和锗单位产品能源消耗限额</t>
        </is>
      </c>
      <c r="H101" s="439" t="inlineStr">
        <is>
          <t>Norm of Energy Consumption per Unit Production of Polysilicon and Germanium</t>
        </is>
      </c>
      <c r="I101" s="439" t="inlineStr">
        <is>
          <t>N/A</t>
        </is>
      </c>
      <c r="J101" s="439" t="inlineStr">
        <is>
          <t>GB 29447-2022 Norm of Energy Consumption per Unit Production of Polysilicon and Germanium is a mandatory national standard, published on 29 December 2022 and effective 1 January 2024, consolidating and replacing GB 29447-2012 and GB 29413-2012. It applies to the calculation and assessment of energy consumption per unit production, and the energy consumption control of new, expansion and renovation projects for photovoltaic-grade polysilicon produced via the trichlorosilane process (modified Siemens process), and for high-purity germanium tetrachloride, high-purity germanium dioxide, zone-refined germanium ingot and germanium single crystal produced from germanium concentrate or secondary germanium feedstock. Energy intensity limits are classified into three grades (Grade 1 is the most stringent), with Grade 3 as the minimum limit (mandatory for existing firms), Grade 2 as the access limit (mandatory for new, expansion and renovation projects), and Grade 1 as the advanced benchmark. Does not apply to electronic-grade polysilicon or polysilicon produced via the silane fluidised bed process. This is the first standard to consolidate energy intensity limits for polysilicon and germanium — two foundational materials for the semiconductor and photovoltaic industries — into a single standard.</t>
        </is>
      </c>
      <c r="K101" s="439" t="inlineStr">
        <is>
          <t>Energy efficiency; Energy conservation</t>
        </is>
      </c>
      <c r="L101" s="439" t="inlineStr">
        <is>
          <t>Direct</t>
        </is>
      </c>
      <c r="M101" s="439" t="inlineStr">
        <is>
          <t>Supply-side</t>
        </is>
      </c>
      <c r="N101" s="439" t="inlineStr">
        <is>
          <t>CHN</t>
        </is>
      </c>
      <c r="O101" s="439" t="inlineStr">
        <is>
          <t>national</t>
        </is>
      </c>
      <c r="P101" s="439" t="inlineStr">
        <is>
          <t>N/A</t>
        </is>
      </c>
      <c r="Q101" s="439" t="inlineStr">
        <is>
          <t>31/12/2012</t>
        </is>
      </c>
      <c r="R101" s="439" t="inlineStr">
        <is>
          <t>01/10/2013</t>
        </is>
      </c>
      <c r="S101" s="439" t="inlineStr">
        <is>
          <t>N/A</t>
        </is>
      </c>
      <c r="T101" s="439" t="inlineStr">
        <is>
          <t>29/12/2022</t>
        </is>
      </c>
      <c r="U101" s="439" t="inlineStr">
        <is>
          <t>On 29 December 2022, GB 29447-2022 was published, consolidating and replacing GB 29447-2012 (polysilicon) and GB 29413-2012 (germanium), consolidating energy intensity limits for polysilicon and germanium into a single comprehensive standard, and replacing the minimum/access/advanced value system with the Grade 1/2/3 energy intensity limit grade system.</t>
        </is>
      </c>
      <c r="V101" s="439">
        <f>IF(R101="","In force",IF(R101="N/A","In force",IF(TODAY()&lt;DATE(VALUE(RIGHT(R101,4)),VALUE(MID(R101,4,2)),VALUE(LEFT(R101,2))),"Scheduled",IF(S101="","In force",IF(S101="N/A","In force",IF(TODAY()&lt;DATE(VALUE(RIGHT(S101,4)),VALUE(MID(S101,4,2)),VALUE(LEFT(S101,2))),"In force","Ended"))))))</f>
        <v/>
      </c>
      <c r="W101" s="439" t="inlineStr">
        <is>
          <t>State Administration for Market Regulation; Standardization Administration of China</t>
        </is>
      </c>
      <c r="X101" s="439" t="inlineStr">
        <is>
          <t>Polysilicon and germanium production facilities</t>
        </is>
      </c>
      <c r="Y101" s="439" t="inlineStr">
        <is>
          <t>New; Existing</t>
        </is>
      </c>
      <c r="Z101" s="439" t="inlineStr">
        <is>
          <t>Polysilicon production facilities using the trichlorosilane process (modified Siemens process, including trichlorosilane synthesis, distillation, reduction, tail gas recovery and other process units); and germanium product production facilities using germanium concentrate or secondary germanium feedstock (including production process units for high-purity germanium tetrachloride, high-purity germanium dioxide, zone-refined germanium ingot and germanium single crystal).</t>
        </is>
      </c>
      <c r="AA101" s="439" t="inlineStr">
        <is>
          <t>N/A</t>
        </is>
      </c>
      <c r="AB101" s="439" t="inlineStr">
        <is>
          <t>N/A</t>
        </is>
      </c>
      <c r="AC101" s="439" t="inlineStr">
        <is>
          <t>Firms</t>
        </is>
      </c>
      <c r="AD101" s="439" t="inlineStr">
        <is>
          <t>Firms operating polysilicon or germanium production facilities within China.</t>
        </is>
      </c>
      <c r="AE101" s="439" t="inlineStr">
        <is>
          <t>Production</t>
        </is>
      </c>
      <c r="AF101" s="439" t="inlineStr">
        <is>
          <t>Operation of polysilicon and germanium production facilities. Existing firms must meet Grade 3 (minimum) intensity limits; new, expansion and renovation firms must meet Grade 2 (access) limits.</t>
        </is>
      </c>
      <c r="AG101" s="439" t="inlineStr">
        <is>
          <t>Grade 3</t>
        </is>
      </c>
      <c r="AH101" s="439" t="inlineStr">
        <is>
          <t>Energy intensity limit grade</t>
        </is>
      </c>
      <c r="AI101"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(kgce/kg) is the evaluation metric, with limits set by product type. Polysilicon (trichlorosilane process): Grade 3 ≤10.5, Grade 2 ≤8.5, Grade 1 ≤7.5. High-purity germanium tetrachloride: Grade 3 ≤9.3, Grade 2 ≤5.5, Grade 1 ≤5.2. High-purity germanium dioxide: Grade 3 ≤1.7, Grade 2 ≤1.1, Grade 1 ≤0.92. Zone-refined germanium ingot: Grade 3 ≤18.9, Grade 2 ≤9.5, Grade 1 ≤7.8. Germanium single crystal: Grade 3 ≤10.0, Grade 2 ≤6.5, Grade 1 ≤6.0.</t>
        </is>
      </c>
      <c r="AJ101" s="439" t="inlineStr">
        <is>
          <t>1) Existing polysilicon and germanium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101" s="439" t="inlineStr">
        <is>
          <t>N/A</t>
        </is>
      </c>
      <c r="AL101" s="439" t="inlineStr">
        <is>
          <t>N/A</t>
        </is>
      </c>
      <c r="AM101" s="439" t="inlineStr">
        <is>
          <t>Inspections or audits conducted by government authorities or third parties; Energy consumption data reporting by firms</t>
        </is>
      </c>
      <c r="AN101" s="439" t="inlineStr">
        <is>
          <t>Market regulatory authorities conduct supervision inspections on polysilicon and germanium producers' compliance with energy intensity limit standards; firms must submit annual energy consumption data and undergo energy conservation supervision.</t>
        </is>
      </c>
      <c r="AO101" s="439" t="inlineStr">
        <is>
          <t>Compliance order; Fines; Differentiated electricity pricing; Phase-out and closure</t>
        </is>
      </c>
      <c r="AP101" s="439" t="inlineStr">
        <is>
          <t>For polysilicon or germanium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101" s="439" t="inlineStr">
        <is>
          <t>The state encourages polysilicon and germanium producers to benchmark against Grade 1 advanced values and undertake energy conservation and carbon reduction retrofits, guiding and supporting uptake of advanced production capacity through energy conservation reviews and green factory designation.</t>
        </is>
      </c>
      <c r="AR101" s="439" t="inlineStr">
        <is>
          <t>The state encourages polysilicon and germanium producers to benchmark against Grade 1 advanced values and undertake energy conservation and carbon reduction retrofits, guiding and supporting uptake of advanced production capacity through energy conservation reviews and green factory designation.</t>
        </is>
      </c>
      <c r="AS101" s="439" t="inlineStr">
        <is>
          <t>N/A</t>
        </is>
      </c>
      <c r="AT101" s="439" t="inlineStr">
        <is>
          <t>N/A</t>
        </is>
      </c>
      <c r="AU101" s="439" t="inlineStr">
        <is>
          <t>C24</t>
        </is>
      </c>
      <c r="AV101" s="439" t="inlineStr">
        <is>
          <t>CO2</t>
        </is>
      </c>
      <c r="AW101" s="439" t="inlineStr">
        <is>
          <t>Positive</t>
        </is>
      </c>
      <c r="AX101" s="439" t="inlineStr">
        <is>
          <t>Energy conservation</t>
        </is>
      </c>
      <c r="AY101" s="439" t="inlineStr">
        <is>
          <t>GB 29447-2022 Norm of Energy Consumption per Unit Production of Polysilicon and Germanium</t>
        </is>
      </c>
      <c r="AZ101" s="439" t="inlineStr">
        <is>
          <t>https://openstd.samr.gov.cn/bzgk/std/newGbInfo?hcno=BD3DF1890BDBD4F84D3676D37F9884E6</t>
        </is>
      </c>
      <c r="BA101" s="439" t="inlineStr">
        <is>
          <t>GB 29447-2012 (superseded, polysilicon); GB 29413-2012 (superseded, germanium): https://openstd.samr.gov.cn/bzgk/std/nd?no=2142</t>
        </is>
      </c>
    </row>
    <row r="102">
      <c r="A102" s="439" t="inlineStr">
        <is>
          <t>CHNPRFEILI37S000</t>
        </is>
      </c>
      <c r="B102" s="439" t="inlineStr">
        <is>
          <t>Instrument</t>
        </is>
      </c>
      <c r="C102" s="439" t="inlineStr">
        <is>
          <t>Performance standard</t>
        </is>
      </c>
      <c r="D102" s="439" t="inlineStr">
        <is>
          <t>Energy intensity limit for industrial production</t>
        </is>
      </c>
      <c r="E102" s="439" t="inlineStr">
        <is>
          <t>Industry</t>
        </is>
      </c>
      <c r="F102" s="439" t="inlineStr">
        <is>
          <t>Carbon products</t>
        </is>
      </c>
      <c r="G102" s="439" t="inlineStr">
        <is>
          <t>铝用炭素单位产品能源消耗限额</t>
        </is>
      </c>
      <c r="H102" s="439" t="inlineStr">
        <is>
          <t>Norm of Energy Consumption per Unit Production of Carbon Materials for Aluminium Production</t>
        </is>
      </c>
      <c r="I102" s="439" t="inlineStr">
        <is>
          <t>N/A</t>
        </is>
      </c>
      <c r="J102" s="439" t="inlineStr">
        <is>
          <t>GB 25324-2022 Norm of Energy Consumption per Unit Production of Carbon Materials for Aluminium Production is a mandatory national standard, published on 29 December 2022 and effective 1 January 2024, replacing GB 25324-2014 and GB 25325-2014. It applies to the calculation and assessment of energy consumption per unit production, and the energy consumption control of new, expansion and renovation projects for prebaked anodes, graphitic cathode blocks, graphitised cathode blocks and cathode paste used in aluminium electrolysis. Energy intensity limits are classified into three grades (Grade 1 is the most stringent), with Grade 3 as the minimum limit (mandatory for existing firms), Grade 2 as the access limit (mandatory for new, expansion and renovation projects), and Grade 1 as the advanced benchmark. Compared with the 2014 editions, the previously separate standards for prebaked anodes and cathode carbon products were consolidated into one, and energy intensity limits for graphitised cathode blocks were newly added.</t>
        </is>
      </c>
      <c r="K102" s="439" t="inlineStr">
        <is>
          <t>Energy efficiency; Energy conservation</t>
        </is>
      </c>
      <c r="L102" s="439" t="inlineStr">
        <is>
          <t>Direct</t>
        </is>
      </c>
      <c r="M102" s="439" t="inlineStr">
        <is>
          <t>Supply-side</t>
        </is>
      </c>
      <c r="N102" s="439" t="inlineStr">
        <is>
          <t>CHN</t>
        </is>
      </c>
      <c r="O102" s="439" t="inlineStr">
        <is>
          <t>national</t>
        </is>
      </c>
      <c r="P102" s="439" t="inlineStr">
        <is>
          <t>N/A</t>
        </is>
      </c>
      <c r="Q102" s="439" t="inlineStr">
        <is>
          <t>31/12/2014</t>
        </is>
      </c>
      <c r="R102" s="439" t="inlineStr">
        <is>
          <t>01/01/2016</t>
        </is>
      </c>
      <c r="S102" s="439" t="inlineStr">
        <is>
          <t>N/A</t>
        </is>
      </c>
      <c r="T102" s="439" t="inlineStr">
        <is>
          <t>29/12/2022</t>
        </is>
      </c>
      <c r="U102" s="439" t="inlineStr">
        <is>
          <t>On 29 December 2022, GB 25324-2022 was published, replacing GB 25324-2014 and GB 25325-2014, consolidating the two energy intensity limit standards for prebaked anodes and cathode carbon products (graphitic cathode blocks, graphitised cathode blocks, cathode paste) for aluminium electrolysis into one, adding energy intensity limit requirements for graphitised cathode blocks, and replacing the minimum/access/advanced value system with the Grade 1/2/3 energy intensity limit grade system.</t>
        </is>
      </c>
      <c r="V102" s="439">
        <f>IF(R102="","In force",IF(R102="N/A","In force",IF(TODAY()&lt;DATE(VALUE(RIGHT(R102,4)),VALUE(MID(R102,4,2)),VALUE(LEFT(R102,2))),"Scheduled",IF(S102="","In force",IF(S102="N/A","In force",IF(TODAY()&lt;DATE(VALUE(RIGHT(S102,4)),VALUE(MID(S102,4,2)),VALUE(LEFT(S102,2))),"In force","Ended"))))))</f>
        <v/>
      </c>
      <c r="W102" s="439" t="inlineStr">
        <is>
          <t>State Administration for Market Regulation; Standardization Administration of China</t>
        </is>
      </c>
      <c r="X102" s="439" t="inlineStr">
        <is>
          <t>Carbon material production facilities for aluminium production</t>
        </is>
      </c>
      <c r="Y102" s="439" t="inlineStr">
        <is>
          <t>New; Existing</t>
        </is>
      </c>
      <c r="Z102" s="439" t="inlineStr">
        <is>
          <t>Prebaked anode production facilities (including petroleum coke calcination, crushing and screening, batching and mixing, forming, baking and other process units); graphitic cathode block production facilities; graphitised cathode block production facilities; and cathode paste production facilities.</t>
        </is>
      </c>
      <c r="AA102" s="439" t="inlineStr">
        <is>
          <t>N/A</t>
        </is>
      </c>
      <c r="AB102" s="439" t="inlineStr">
        <is>
          <t>N/A</t>
        </is>
      </c>
      <c r="AC102" s="439" t="inlineStr">
        <is>
          <t>Firms</t>
        </is>
      </c>
      <c r="AD102" s="439" t="inlineStr">
        <is>
          <t>Firms operating carbon material production facilities for aluminium production within China.</t>
        </is>
      </c>
      <c r="AE102" s="439" t="inlineStr">
        <is>
          <t>Production</t>
        </is>
      </c>
      <c r="AF102" s="439" t="inlineStr">
        <is>
          <t>Operation of carbon material production facilities for aluminium production. Existing firms must meet Grade 3 (minimum) intensity limits; new, expansion and renovation firms must meet Grade 2 (access) limits.</t>
        </is>
      </c>
      <c r="AG102" s="439" t="inlineStr">
        <is>
          <t>Grade 3</t>
        </is>
      </c>
      <c r="AH102" s="439" t="inlineStr">
        <is>
          <t>Energy intensity limit grade</t>
        </is>
      </c>
      <c r="AI102"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with limits set by product type and process route. Prebaked anode: Grade 3 ≤160, Grade 2 ≤145, Grade 1 ≤130. Graphitic cathode block: Grade 3 ≤400, Grade 2 ≤360, Grade 1 ≤320. Graphitised cathode block: Grade 3 ≤1400, Grade 2 ≤1200, Grade 1 ≤1050. Cathode paste: Grade 3 ≤300, Grade 2 ≤270, Grade 1 ≤240.</t>
        </is>
      </c>
      <c r="AJ102" s="439" t="inlineStr">
        <is>
          <t>1) Existing carbon material producers for aluminium production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102" s="439" t="inlineStr">
        <is>
          <t>N/A</t>
        </is>
      </c>
      <c r="AL102" s="439" t="inlineStr">
        <is>
          <t>N/A</t>
        </is>
      </c>
      <c r="AM102" s="439" t="inlineStr">
        <is>
          <t>Inspections or audits conducted by government authorities or third parties; Energy consumption data reporting by firms</t>
        </is>
      </c>
      <c r="AN102" s="439" t="inlineStr">
        <is>
          <t>Market regulatory authorities conduct supervision inspections on carbon material producers for aluminium production's compliance with energy intensity limit standards; firms must submit annual energy consumption data and undergo energy conservation supervision.</t>
        </is>
      </c>
      <c r="AO102" s="439" t="inlineStr">
        <is>
          <t>Compliance order; Fines; Differentiated electricity pricing; Phase-out and closure</t>
        </is>
      </c>
      <c r="AP102" s="439" t="inlineStr">
        <is>
          <t>For carbon material producers for aluminium production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102" s="439" t="inlineStr">
        <is>
          <t>The state encourages carbon material producers for aluminium production to benchmark against Grade 1 advanced values and undertake energy conservation and carbon reduction retrofits, guiding and supporting uptake of advanced production capacity through energy conservation reviews and green factory designation.</t>
        </is>
      </c>
      <c r="AR102" s="439" t="inlineStr">
        <is>
          <t>The state encourages carbon material producers for aluminium production to benchmark against Grade 1 advanced values and undertake energy conservation and carbon reduction retrofits, guiding and supporting uptake of advanced production capacity through energy conservation reviews and green factory designation.</t>
        </is>
      </c>
      <c r="AS102" s="439" t="inlineStr">
        <is>
          <t>N/A</t>
        </is>
      </c>
      <c r="AT102" s="439" t="inlineStr">
        <is>
          <t>N/A</t>
        </is>
      </c>
      <c r="AU102" s="439" t="inlineStr">
        <is>
          <t>C23</t>
        </is>
      </c>
      <c r="AV102" s="439" t="inlineStr">
        <is>
          <t>CO2</t>
        </is>
      </c>
      <c r="AW102" s="439" t="inlineStr">
        <is>
          <t>Positive</t>
        </is>
      </c>
      <c r="AX102" s="439" t="inlineStr">
        <is>
          <t>Energy conservation</t>
        </is>
      </c>
      <c r="AY102" s="439" t="inlineStr">
        <is>
          <t>GB 25324-2022 Norm of Energy Consumption per Unit Production of Carbon Materials for Aluminium Production</t>
        </is>
      </c>
      <c r="AZ102" s="439" t="inlineStr">
        <is>
          <t>https://openstd.samr.gov.cn/bzgk/std/newGbInfo?hcno=FF0F16A51CFC03A1BAEEC48DCAB49C15</t>
        </is>
      </c>
      <c r="BA102" s="439" t="inlineStr">
        <is>
          <t>GB 25324-2014 (superseded, prebaked anodes); GB 25325-2014 (superseded, cathode carbon): https://openstd.samr.gov.cn/bzgk/std/nd?no=2142</t>
        </is>
      </c>
    </row>
    <row r="103">
      <c r="A103" s="439" t="inlineStr">
        <is>
          <t>CHNPRFEILI38S000</t>
        </is>
      </c>
      <c r="B103" s="439" t="inlineStr">
        <is>
          <t>Instrument</t>
        </is>
      </c>
      <c r="C103" s="439" t="inlineStr">
        <is>
          <t>Performance standard</t>
        </is>
      </c>
      <c r="D103" s="439" t="inlineStr">
        <is>
          <t>Energy intensity limit for industrial production</t>
        </is>
      </c>
      <c r="E103" s="439" t="inlineStr">
        <is>
          <t>Industry</t>
        </is>
      </c>
      <c r="F103" s="439" t="inlineStr">
        <is>
          <t>Ferroalloy smelting</t>
        </is>
      </c>
      <c r="G103" s="439" t="inlineStr">
        <is>
          <t>铁合金单位产品能源消耗限额</t>
        </is>
      </c>
      <c r="H103" s="439" t="inlineStr">
        <is>
          <t>Norm of Energy Consumption per Unit Production of Ferroalloys</t>
        </is>
      </c>
      <c r="I103" s="439" t="inlineStr">
        <is>
          <t>N/A</t>
        </is>
      </c>
      <c r="J103" s="439" t="inlineStr">
        <is>
          <t>GB 21341-2022 Norm of Energy Consumption per Unit Production of Ferroalloys is a mandatory national standard, published on 29 December 2022 and effective 1 January 2024, replacing GB 21341-2017. It applies to the calculation and assessment of energy consumption per unit production, and the energy consumption control of new, expansion and renovation projects for nine ferroalloy products produced in reduction electric furnaces (submerged arc furnaces) or blast furnaces: ferrosilicon, electric furnace high-carbon ferromanganese, silicomanganese, low-carbon silicomanganese, high-carbon ferrochromium, charge-grade ferrochromium, micro-carbon ferromanganese, medium/low-carbon ferrochromium and blast furnace ferromanganese. Energy intensity limits are classified into three grades (Grade 1 is the most stringent), with Grade 3 as the minimum limit (mandatory for existing firms), Grade 2 as the access limit (mandatory for new, expansion and renovation projects), and Grade 1 as the advanced benchmark. Compared with the 2017 edition, ferroalloy product types including low-carbon silicomanganese were added and energy intensity limit indicators were adjusted.</t>
        </is>
      </c>
      <c r="K103" s="439" t="inlineStr">
        <is>
          <t>Energy efficiency; Energy conservation</t>
        </is>
      </c>
      <c r="L103" s="439" t="inlineStr">
        <is>
          <t>Direct</t>
        </is>
      </c>
      <c r="M103" s="439" t="inlineStr">
        <is>
          <t>Supply-side</t>
        </is>
      </c>
      <c r="N103" s="439" t="inlineStr">
        <is>
          <t>CHN</t>
        </is>
      </c>
      <c r="O103" s="439" t="inlineStr">
        <is>
          <t>national</t>
        </is>
      </c>
      <c r="P103" s="439" t="inlineStr">
        <is>
          <t>N/A</t>
        </is>
      </c>
      <c r="Q103" s="439" t="inlineStr">
        <is>
          <t>09/01/2008</t>
        </is>
      </c>
      <c r="R103" s="439" t="inlineStr">
        <is>
          <t>01/06/2008</t>
        </is>
      </c>
      <c r="S103" s="439" t="inlineStr">
        <is>
          <t>N/A</t>
        </is>
      </c>
      <c r="T103" s="439" t="inlineStr">
        <is>
          <t>29/12/2022</t>
        </is>
      </c>
      <c r="U103" s="439" t="inlineStr">
        <is>
          <t>On 29 December 2022, GB 21341-2022 was published, replacing GB 21341-2017, adding energy intensity limit requirements for ferroalloy types including low-carbon silicomanganese, replacing the minimum/access/advanced value system with the Grade 1/2/3 energy intensity limit grade system, and adjusting energy intensity limits across all grades to align with the dual carbon targets.</t>
        </is>
      </c>
      <c r="V103" s="439">
        <f>IF(R103="","In force",IF(R103="N/A","In force",IF(TODAY()&lt;DATE(VALUE(RIGHT(R103,4)),VALUE(MID(R103,4,2)),VALUE(LEFT(R103,2))),"Scheduled",IF(S103="","In force",IF(S103="N/A","In force",IF(TODAY()&lt;DATE(VALUE(RIGHT(S103,4)),VALUE(MID(S103,4,2)),VALUE(LEFT(S103,2))),"In force","Ended"))))))</f>
        <v/>
      </c>
      <c r="W103" s="439" t="inlineStr">
        <is>
          <t>State Administration for Market Regulation; Standardization Administration of China</t>
        </is>
      </c>
      <c r="X103" s="439" t="inlineStr">
        <is>
          <t>Ferroalloy smelting production facilities</t>
        </is>
      </c>
      <c r="Y103" s="439" t="inlineStr">
        <is>
          <t>New; Existing</t>
        </is>
      </c>
      <c r="Z103" s="439" t="inlineStr">
        <is>
          <t>Production facilities for ferrosilicon (including FeSi75 and FeSi65 grades), electric furnace high-carbon ferromanganese, silicomanganese, low-carbon silicomanganese, high-carbon ferrochromium, charge-grade ferrochromium, micro-carbon ferromanganese, medium/low-carbon ferrochromium and blast furnace ferromanganese, including raw material handling, smelting, casting, finishing and auxiliary production systems.</t>
        </is>
      </c>
      <c r="AA103" s="439" t="inlineStr">
        <is>
          <t>N/A</t>
        </is>
      </c>
      <c r="AB103" s="439" t="inlineStr">
        <is>
          <t>N/A</t>
        </is>
      </c>
      <c r="AC103" s="439" t="inlineStr">
        <is>
          <t>Firms</t>
        </is>
      </c>
      <c r="AD103" s="439" t="inlineStr">
        <is>
          <t>Firms operating ferroalloy smelting production facilities within China.</t>
        </is>
      </c>
      <c r="AE103" s="439" t="inlineStr">
        <is>
          <t>Production</t>
        </is>
      </c>
      <c r="AF103" s="439" t="inlineStr">
        <is>
          <t>Operation of ferroalloy smelting production facilities. Existing firms must meet Grade 3 (minimum) intensity limits; new, expansion and renovation firms must meet Grade 2 (access) limits.</t>
        </is>
      </c>
      <c r="AG103" s="439" t="inlineStr">
        <is>
          <t>Grade 3</t>
        </is>
      </c>
      <c r="AH103" s="439" t="inlineStr">
        <is>
          <t>Energy intensity limit grade</t>
        </is>
      </c>
      <c r="AI103"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(kgce/t) is the evaluation metric, with limits set by ferroalloy type and furnace type, converted to standard ore ratio and standard grade basis. Ferrosilicon (FeSi75): Grade 3 ≤2230, Grade 2 ≤2100, Grade 1 ≤1980. Electric furnace high-carbon ferromanganese: Grade 3 ≤830, Grade 2 ≤780, Grade 1 ≤730. Silicomanganese: Grade 3 ≤980, Grade 2 ≤920, Grade 1 ≤860. High-carbon ferrochromium: Grade 3 ≤860, Grade 2 ≤810, Grade 1 ≤760. Charge-grade ferrochromium: Grade 3 ≤810, Grade 2 ≤760, Grade 1 ≤720. Micro-carbon ferromanganese: Grade 3 ≤1150, Grade 2 ≤1080, Grade 1 ≤1000. Medium/low-carbon ferrochromium: Grade 3 ≤1750, Grade 2 ≤1650, Grade 1 ≤1550. Blast furnace ferromanganese: Grade 3 ≤1100, Grade 2 ≤1050, Grade 1 ≤1000.</t>
        </is>
      </c>
      <c r="AJ103" s="439" t="inlineStr">
        <is>
          <t>1) Existing ferroalloy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103" s="439" t="inlineStr">
        <is>
          <t>N/A</t>
        </is>
      </c>
      <c r="AL103" s="439" t="inlineStr">
        <is>
          <t>N/A</t>
        </is>
      </c>
      <c r="AM103" s="439" t="inlineStr">
        <is>
          <t>Inspections or audits conducted by government authorities or third parties; Energy consumption data reporting by firms</t>
        </is>
      </c>
      <c r="AN103" s="439" t="inlineStr">
        <is>
          <t>Market regulatory authorities conduct supervision inspections on ferroalloy producers' compliance with energy intensity limit standards; firms must submit annual energy consumption data and undergo energy conservation supervision.</t>
        </is>
      </c>
      <c r="AO103" s="439" t="inlineStr">
        <is>
          <t>Compliance order; Fines; Differentiated electricity pricing; Phase-out and closure</t>
        </is>
      </c>
      <c r="AP103" s="439" t="inlineStr">
        <is>
          <t>For ferroalloy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103" s="439" t="inlineStr">
        <is>
          <t>The state encourages ferroalloy producers to benchmark against Grade 1 advanced values and undertake energy conservation and carbon reduction retrofits, guiding and supporting uptake of advanced production capacity through energy conservation reviews and industry energy efficiency leader designation.</t>
        </is>
      </c>
      <c r="AR103" s="439" t="inlineStr">
        <is>
          <t>The state encourages ferroalloy producers to benchmark against Grade 1 advanced values and undertake energy conservation and carbon reduction retrofits, guiding and supporting uptake of advanced production capacity through energy conservation reviews and industry energy efficiency leader designation.</t>
        </is>
      </c>
      <c r="AS103" s="439" t="inlineStr">
        <is>
          <t>N/A</t>
        </is>
      </c>
      <c r="AT103" s="439" t="inlineStr">
        <is>
          <t>N/A</t>
        </is>
      </c>
      <c r="AU103" s="439" t="inlineStr">
        <is>
          <t>C24</t>
        </is>
      </c>
      <c r="AV103" s="439" t="inlineStr">
        <is>
          <t>CO2</t>
        </is>
      </c>
      <c r="AW103" s="439" t="inlineStr">
        <is>
          <t>Positive</t>
        </is>
      </c>
      <c r="AX103" s="439" t="inlineStr">
        <is>
          <t>Energy conservation</t>
        </is>
      </c>
      <c r="AY103" s="439" t="inlineStr">
        <is>
          <t>GB 21341-2022 Norm of Energy Consumption per Unit Production of Ferroalloys</t>
        </is>
      </c>
      <c r="AZ103" s="439" t="inlineStr">
        <is>
          <t>https://openstd.samr.gov.cn/bzgk/std/newGbInfo?hcno=D9F02652C6E387DAC1B8E38456F479C8</t>
        </is>
      </c>
      <c r="BA103" s="439" t="inlineStr">
        <is>
          <t>GB 21341-2017 (superseded): https://openstd.samr.gov.cn/bzgk/std/nd?no=2142</t>
        </is>
      </c>
    </row>
    <row r="104">
      <c r="A104" s="439" t="inlineStr">
        <is>
          <t>CHNPRFEILI39S000</t>
        </is>
      </c>
      <c r="B104" s="439" t="inlineStr">
        <is>
          <t>Instrument</t>
        </is>
      </c>
      <c r="C104" s="439" t="inlineStr">
        <is>
          <t>Performance standard</t>
        </is>
      </c>
      <c r="D104" s="439" t="inlineStr">
        <is>
          <t>Energy intensity limit for industrial production</t>
        </is>
      </c>
      <c r="E104" s="439" t="inlineStr">
        <is>
          <t>Industry</t>
        </is>
      </c>
      <c r="F104" s="439" t="inlineStr">
        <is>
          <t>Titanium smelting; Titanium processing</t>
        </is>
      </c>
      <c r="G104" s="439" t="inlineStr">
        <is>
          <t>海绵钛和钛锭单位产品能源消耗限额</t>
        </is>
      </c>
      <c r="H104" s="439" t="inlineStr">
        <is>
          <t>Norm of Energy Consumption per Unit Production of Titanium Sponge and Titanium Ingot</t>
        </is>
      </c>
      <c r="I104" s="439" t="inlineStr">
        <is>
          <t>N/A</t>
        </is>
      </c>
      <c r="J104" s="439" t="inlineStr">
        <is>
          <t>GB 29448-2022 Norm of Energy Consumption per Unit Production of Titanium Sponge and Titanium Ingot is a mandatory national standard, published on 29 December 2022 and effective 1 January 2024, consolidating and replacing GB 29136-2012 and GB 29448-2012. It applies to the calculation and assessment of energy consumption per unit production, and the energy consumption control of new, expansion and renovation projects for titanium sponge produced via the magnesiothermic reduction-distillation process (Kroll process) and titanium ingot produced via vacuum consumable arc furnace melting. Energy intensity limits are classified into three grades (Grade 1 is the most stringent), with Grade 3 as the minimum limit (mandatory for existing firms), Grade 2 as the access limit (mandatory for new, expansion and renovation projects), and Grade 1 as the advanced benchmark. Does not apply to titanium sponge produced via the electrolytic process or titanium ingot produced via cold hearth furnace. Compared with the previous editions, the energy intensity indicators for titanium ingot were reduced by approximately 50% on average, and those for titanium sponge by approximately 13% on average.</t>
        </is>
      </c>
      <c r="K104" s="439" t="inlineStr">
        <is>
          <t>Energy efficiency; Energy conservation</t>
        </is>
      </c>
      <c r="L104" s="439" t="inlineStr">
        <is>
          <t>Direct</t>
        </is>
      </c>
      <c r="M104" s="439" t="inlineStr">
        <is>
          <t>Supply-side</t>
        </is>
      </c>
      <c r="N104" s="439" t="inlineStr">
        <is>
          <t>CHN</t>
        </is>
      </c>
      <c r="O104" s="439" t="inlineStr">
        <is>
          <t>national</t>
        </is>
      </c>
      <c r="P104" s="439" t="inlineStr">
        <is>
          <t>N/A</t>
        </is>
      </c>
      <c r="Q104" s="439" t="inlineStr">
        <is>
          <t>31/12/2012</t>
        </is>
      </c>
      <c r="R104" s="439" t="inlineStr">
        <is>
          <t>01/10/2013</t>
        </is>
      </c>
      <c r="S104" s="439" t="inlineStr">
        <is>
          <t>N/A</t>
        </is>
      </c>
      <c r="T104" s="439" t="inlineStr">
        <is>
          <t>29/12/2022</t>
        </is>
      </c>
      <c r="U104" s="439" t="inlineStr">
        <is>
          <t>On 29 December 2022, GB 29448-2022 was published, consolidating and replacing GB 29136-2012 (titanium sponge) and GB 29448-2012 (titanium ingot), consolidating the two energy intensity limit standards for titanium sponge and titanium ingot into one for the first time; the energy intensity indicators for titanium ingot were lowered by approximately 50% on average (full implementation expected to save about 70,000 tce annually), and those for titanium sponge by approximately 13% on average (expected to save about 100,000 tce annually).</t>
        </is>
      </c>
      <c r="V104" s="439">
        <f>IF(R104="","In force",IF(R104="N/A","In force",IF(TODAY()&lt;DATE(VALUE(RIGHT(R104,4)),VALUE(MID(R104,4,2)),VALUE(LEFT(R104,2))),"Scheduled",IF(S104="","In force",IF(S104="N/A","In force",IF(TODAY()&lt;DATE(VALUE(RIGHT(S104,4)),VALUE(MID(S104,4,2)),VALUE(LEFT(S104,2))),"In force","Ended"))))))</f>
        <v/>
      </c>
      <c r="W104" s="439" t="inlineStr">
        <is>
          <t>State Administration for Market Regulation; Standardization Administration of China</t>
        </is>
      </c>
      <c r="X104" s="439" t="inlineStr">
        <is>
          <t>Titanium sponge and titanium ingot production facilities</t>
        </is>
      </c>
      <c r="Y104" s="439" t="inlineStr">
        <is>
          <t>New; Existing</t>
        </is>
      </c>
      <c r="Z104" s="439" t="inlineStr">
        <is>
          <t>Titanium sponge production facilities using the magnesiothermic reduction-distillation process (Kroll process, including chlorination, purification, reduction-distillation, crushing and packaging and other process units); and titanium ingot production facilities using vacuum consumable arc furnaces (including electrode preparation, first melting, second melting and other process units; energy intensity limits for three-times-melted finished ingots are multiplied by a factor of 1.9).</t>
        </is>
      </c>
      <c r="AA104" s="439" t="inlineStr">
        <is>
          <t>N/A</t>
        </is>
      </c>
      <c r="AB104" s="439" t="inlineStr">
        <is>
          <t>N/A</t>
        </is>
      </c>
      <c r="AC104" s="439" t="inlineStr">
        <is>
          <t>Firms</t>
        </is>
      </c>
      <c r="AD104" s="439" t="inlineStr">
        <is>
          <t>Firms operating titanium sponge or titanium ingot production facilities within China.</t>
        </is>
      </c>
      <c r="AE104" s="439" t="inlineStr">
        <is>
          <t>Production</t>
        </is>
      </c>
      <c r="AF104" s="439" t="inlineStr">
        <is>
          <t>Operation of titanium sponge and titanium ingot production facilities. Existing firms must meet Grade 3 (minimum) intensity limits; new, expansion and renovation firms must meet Grade 2 (access) limits.</t>
        </is>
      </c>
      <c r="AG104" s="439" t="inlineStr">
        <is>
          <t>Grade 3</t>
        </is>
      </c>
      <c r="AH104" s="439" t="inlineStr">
        <is>
          <t>Energy intensity limit grade</t>
        </is>
      </c>
      <c r="AI104"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 (tce/t) is the evaluation metric, with limits set by product type and process route. Titanium sponge (full process): Grade 3 ≤5.08, Grade 2 ≤4.82, Grade 1 ≤4.45. Titanium sponge (reduction-distillation to crushing process stage): Grade 3 ≤1.23, Grade 2 ≤1.10, Grade 1 ≤1.00. Titanium ingot (double vacuum consumable arc melting): Grade 3 ≤0.58, Grade 2 ≤0.48, Grade 1 ≤0.42.</t>
        </is>
      </c>
      <c r="AJ104" s="439" t="inlineStr">
        <is>
          <t>1) Existing titanium sponge and titanium ingot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104" s="439" t="inlineStr">
        <is>
          <t>N/A</t>
        </is>
      </c>
      <c r="AL104" s="439" t="inlineStr">
        <is>
          <t>N/A</t>
        </is>
      </c>
      <c r="AM104" s="439" t="inlineStr">
        <is>
          <t>Inspections or audits conducted by government authorities or third parties; Energy consumption data reporting by firms</t>
        </is>
      </c>
      <c r="AN104" s="439" t="inlineStr">
        <is>
          <t>Market regulatory authorities conduct supervision inspections on titanium sponge and titanium ingot producers' compliance with energy intensity limit standards; firms must submit annual energy consumption data and undergo energy conservation supervision.</t>
        </is>
      </c>
      <c r="AO104" s="439" t="inlineStr">
        <is>
          <t>Compliance order; Fines; Differentiated electricity pricing; Phase-out and closure</t>
        </is>
      </c>
      <c r="AP104" s="439" t="inlineStr">
        <is>
          <t>For titanium sponge or titanium ingot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104" s="439" t="inlineStr">
        <is>
          <t>The state encourages titanium sponge and titanium ingot producers to benchmark against Grade 1 advanced values and undertake energy conservation and carbon reduction retrofits, guiding and supporting uptake of advanced production capacity through energy conservation reviews and green factory designation.</t>
        </is>
      </c>
      <c r="AR104" s="439" t="inlineStr">
        <is>
          <t>The state encourages titanium sponge and titanium ingot producers to benchmark against Grade 1 advanced values and undertake energy conservation and carbon reduction retrofits, guiding and supporting uptake of advanced production capacity through energy conservation reviews and green factory designation.</t>
        </is>
      </c>
      <c r="AS104" s="439" t="inlineStr">
        <is>
          <t>N/A</t>
        </is>
      </c>
      <c r="AT104" s="439" t="inlineStr">
        <is>
          <t>N/A</t>
        </is>
      </c>
      <c r="AU104" s="439" t="inlineStr">
        <is>
          <t>C24</t>
        </is>
      </c>
      <c r="AV104" s="439" t="inlineStr">
        <is>
          <t>CO2</t>
        </is>
      </c>
      <c r="AW104" s="439" t="inlineStr">
        <is>
          <t>Positive</t>
        </is>
      </c>
      <c r="AX104" s="439" t="inlineStr">
        <is>
          <t>Energy conservation</t>
        </is>
      </c>
      <c r="AY104" s="439" t="inlineStr">
        <is>
          <t>GB 29448-2022 Norm of Energy Consumption per Unit Production of Titanium Sponge and Titanium Ingot</t>
        </is>
      </c>
      <c r="AZ104" s="439" t="inlineStr">
        <is>
          <t>https://openstd.samr.gov.cn/bzgk/std/newGbInfo?hcno=E1EBA8E2BB1E25BD7D71C65DC9C0649C</t>
        </is>
      </c>
      <c r="BA104" s="439" t="inlineStr">
        <is>
          <t>GB 29136-2012 (superseded, titanium sponge); GB 29448-2012 (superseded, titanium ingot): https://openstd.samr.gov.cn/bzgk/std/nd?no=2142</t>
        </is>
      </c>
    </row>
    <row r="105">
      <c r="A105" s="439" t="inlineStr">
        <is>
          <t>CHNPRFEILI40S000</t>
        </is>
      </c>
      <c r="B105" s="439" t="inlineStr">
        <is>
          <t>Instrument</t>
        </is>
      </c>
      <c r="C105" s="439" t="inlineStr">
        <is>
          <t>Performance standard</t>
        </is>
      </c>
      <c r="D105" s="439" t="inlineStr">
        <is>
          <t>Energy intensity limit for industrial production</t>
        </is>
      </c>
      <c r="E105" s="439" t="inlineStr">
        <is>
          <t>Industry</t>
        </is>
      </c>
      <c r="F105" s="439" t="inlineStr">
        <is>
          <t>Aluminium smelting</t>
        </is>
      </c>
      <c r="G105" s="439" t="inlineStr">
        <is>
          <t>电解铝和氧化铝单位产品能源消耗限额</t>
        </is>
      </c>
      <c r="H105" s="439" t="inlineStr">
        <is>
          <t>Norm of Energy Consumption per Unit Production of Electrolytic Aluminium and Alumina</t>
        </is>
      </c>
      <c r="I105" s="439" t="inlineStr">
        <is>
          <t>N/A</t>
        </is>
      </c>
      <c r="J105" s="439" t="inlineStr">
        <is>
          <t>GB 21346-2022 Norm of Energy Consumption per Unit Production of Electrolytic Aluminium and Alumina is a mandatory national standard, published on 29 December 2022 and effective 1 January 2024, replacing GB 21346-2013 and GB 25327-2017. It applies to the calculation and assessment of energy consumption per unit production, and the energy consumption control of new, expansion and renovation projects for electrolytic aluminium (aluminium liquid/ingot produced via cryolite-alumina molten salt electrolysis using alumina as feedstock) and metallurgical-grade alumina (produced via the Bayer process, sintering process or combined process). Energy intensity limits are classified into three grades (Grade 1 is the most stringent), with Grade 3 as the minimum limit (mandatory for existing firms), Grade 2 as the access limit (mandatory for new, expansion and renovation projects), and Grade 1 as the advanced benchmark. Compared with the previous editions, this is the first standard to consolidate energy intensity limits for electrolytic aluminium and alumina into a single standard.</t>
        </is>
      </c>
      <c r="K105" s="439" t="inlineStr">
        <is>
          <t>Energy efficiency; Energy conservation</t>
        </is>
      </c>
      <c r="L105" s="439" t="inlineStr">
        <is>
          <t>Direct</t>
        </is>
      </c>
      <c r="M105" s="439" t="inlineStr">
        <is>
          <t>Supply-side</t>
        </is>
      </c>
      <c r="N105" s="439" t="inlineStr">
        <is>
          <t>CHN</t>
        </is>
      </c>
      <c r="O105" s="439" t="inlineStr">
        <is>
          <t>national</t>
        </is>
      </c>
      <c r="P105" s="439" t="inlineStr">
        <is>
          <t>N/A</t>
        </is>
      </c>
      <c r="Q105" s="439" t="inlineStr">
        <is>
          <t>09/01/2008</t>
        </is>
      </c>
      <c r="R105" s="439" t="inlineStr">
        <is>
          <t>01/06/2008</t>
        </is>
      </c>
      <c r="S105" s="439" t="inlineStr">
        <is>
          <t>N/A</t>
        </is>
      </c>
      <c r="T105" s="439" t="inlineStr">
        <is>
          <t>29/12/2022</t>
        </is>
      </c>
      <c r="U105" s="439" t="inlineStr">
        <is>
          <t>On 29 December 2022, GB 21346-2022 was published, consolidating and replacing GB 21346-2013 (electrolytic aluminium) and GB 25327-2017 (alumina), consolidating energy intensity limits for electrolytic aluminium and alumina into a single standard for the first time, updating the calculation methods for aluminium liquid AC power consumption and aluminium liquid comprehensive AC power consumption, expanding the energy consumption statistical scope for both products, and replacing the advanced/access/minimum value system with the Grade 1/2/3 energy intensity limit grade system.</t>
        </is>
      </c>
      <c r="V105" s="439">
        <f>IF(R105="","In force",IF(R105="N/A","In force",IF(TODAY()&lt;DATE(VALUE(RIGHT(R105,4)),VALUE(MID(R105,4,2)),VALUE(LEFT(R105,2))),"Scheduled",IF(S105="","In force",IF(S105="N/A","In force",IF(TODAY()&lt;DATE(VALUE(RIGHT(S105,4)),VALUE(MID(S105,4,2)),VALUE(LEFT(S105,2))),"In force","Ended"))))))</f>
        <v/>
      </c>
      <c r="W105" s="439" t="inlineStr">
        <is>
          <t>State Administration for Market Regulation; Standardization Administration of China</t>
        </is>
      </c>
      <c r="X105" s="439" t="inlineStr">
        <is>
          <t>Electrolytic aluminium and alumina production facilities</t>
        </is>
      </c>
      <c r="Y105" s="439" t="inlineStr">
        <is>
          <t>New; Existing</t>
        </is>
      </c>
      <c r="Z105" s="439" t="inlineStr">
        <is>
          <t>Electrolytic aluminium production facilities (cryolite-alumina molten salt electrolysis process, including potline series, rectification and power supply, anode assembly, casting and other main systems); and metallurgical-grade alumina production facilities (Bayer process, sintering process or combined process, including digestion, precipitation, calcination and other main process units).</t>
        </is>
      </c>
      <c r="AA105" s="439" t="inlineStr">
        <is>
          <t>N/A</t>
        </is>
      </c>
      <c r="AB105" s="439" t="inlineStr">
        <is>
          <t>N/A</t>
        </is>
      </c>
      <c r="AC105" s="439" t="inlineStr">
        <is>
          <t>Firms</t>
        </is>
      </c>
      <c r="AD105" s="439" t="inlineStr">
        <is>
          <t>Firms operating electrolytic aluminium or alumina production facilities within China.</t>
        </is>
      </c>
      <c r="AE105" s="439" t="inlineStr">
        <is>
          <t>Production</t>
        </is>
      </c>
      <c r="AF105" s="439" t="inlineStr">
        <is>
          <t>Operation of electrolytic aluminium and alumina production facilities. Existing firms must meet Grade 3 (minimum) intensity limits; new, expansion and renovation firms must meet Grade 2 (access) limits.</t>
        </is>
      </c>
      <c r="AG105" s="439" t="inlineStr">
        <is>
          <t>Grade 3</t>
        </is>
      </c>
      <c r="AH105" s="439" t="inlineStr">
        <is>
          <t>Energy intensity limit grade</t>
        </is>
      </c>
      <c r="AI105"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For electrolytic aluminium, evaluation metrics are aluminium liquid AC power consumption (kWh/t), aluminium liquid comprehensive AC power consumption (kWh/t), aluminium ingot comprehensive AC power consumption (kWh/t) and aluminium ingot comprehensive energy consumption per unit (kgce/t). For alumina, evaluation metrics are Bayer process energy consumption (kgce/t) and Bayer process comprehensive energy consumption (kgce/t). Aluminium liquid AC power consumption: Grade 3 ≤13300, Grade 2 ≤13100, Grade 1 ≤13000. Aluminium liquid comprehensive AC power consumption: Grade 3 ≤13650, Grade 2 ≤13450, Grade 1 ≤13350. Aluminium ingot comprehensive AC power consumption: Grade 3 ≤13700, Grade 2 ≤13500, Grade 1 ≤13400. Aluminium ingot comprehensive energy consumption per unit: Grade 3 ≤1710, Grade 2 ≤1690, Grade 1 ≤1675. Bayer process energy consumption: Grade 3 ≤430, Grade 2 ≤360, Grade 1 ≤330. Bayer process comprehensive energy consumption: Grade 3 ≤460, Grade 2 ≤390, Grade 1 ≤360.</t>
        </is>
      </c>
      <c r="AJ105" s="439" t="inlineStr">
        <is>
          <t>1) Existing electrolytic aluminium and alumina producers must meet Grade 3 (minimum) intensity limits to continue operating; non-compliant producers must undergo retrofits within a prescribed period or be phased out. 2) New, expansion and renovation projects must meet Grade 2 (access) limits before commissioning. 3) Grade 1 (advanced) values serve as benchmarks to guide industry best practice.</t>
        </is>
      </c>
      <c r="AK105" s="439" t="inlineStr">
        <is>
          <t>N/A</t>
        </is>
      </c>
      <c r="AL105" s="439" t="inlineStr">
        <is>
          <t>N/A</t>
        </is>
      </c>
      <c r="AM105" s="439" t="inlineStr">
        <is>
          <t>Inspections or audits conducted by government authorities or third parties; Energy consumption data reporting by firms</t>
        </is>
      </c>
      <c r="AN105" s="439" t="inlineStr">
        <is>
          <t>Market regulatory authorities conduct supervision inspections on electrolytic aluminium and alumina producers' compliance with energy intensity limit standards; firms must submit annual energy consumption data and undergo energy conservation supervision.</t>
        </is>
      </c>
      <c r="AO105" s="439" t="inlineStr">
        <is>
          <t>Compliance order; Fines; Differentiated electricity pricing; Phase-out and closure</t>
        </is>
      </c>
      <c r="AP105" s="439" t="inlineStr">
        <is>
          <t>For electrolytic aluminium or alumina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phase-out and closure.</t>
        </is>
      </c>
      <c r="AQ105" s="439" t="inlineStr">
        <is>
          <t>The state encourages electrolytic aluminium and alumina producers to benchmark against Grade 1 advanced values and undertake energy conservation and carbon reduction retrofits, guiding and supporting uptake of advanced production capacity through energy conservation reviews and industry energy efficiency leader designation.</t>
        </is>
      </c>
      <c r="AR105" s="439" t="inlineStr">
        <is>
          <t>The state encourages electrolytic aluminium and alumina producers to benchmark against Grade 1 advanced values and undertake energy conservation and carbon reduction retrofits, guiding and supporting uptake of advanced production capacity through energy conservation reviews and industry energy efficiency leader designation.</t>
        </is>
      </c>
      <c r="AS105" s="439" t="inlineStr">
        <is>
          <t>N/A</t>
        </is>
      </c>
      <c r="AT105" s="439" t="inlineStr">
        <is>
          <t>N/A</t>
        </is>
      </c>
      <c r="AU105" s="439" t="inlineStr">
        <is>
          <t>C24</t>
        </is>
      </c>
      <c r="AV105" s="439" t="inlineStr">
        <is>
          <t>CO2</t>
        </is>
      </c>
      <c r="AW105" s="439" t="inlineStr">
        <is>
          <t>Positive</t>
        </is>
      </c>
      <c r="AX105" s="439" t="inlineStr">
        <is>
          <t>Energy conservation</t>
        </is>
      </c>
      <c r="AY105" s="439" t="inlineStr">
        <is>
          <t>GB 21346-2022 Norm of Energy Consumption per Unit Production of Electrolytic Aluminium and Alumina</t>
        </is>
      </c>
      <c r="AZ105" s="439" t="inlineStr">
        <is>
          <t>https://openstd.samr.gov.cn/bzgk/std/newGbInfo?hcno=26157DFF9B64E6DEAB76156105CE930E</t>
        </is>
      </c>
      <c r="BA105" s="439" t="inlineStr">
        <is>
          <t>GB 21346-2013 (superseded, electrolytic aluminium); GB 25327-2017 (superseded, alumina): https://openstd.samr.gov.cn/bzgk/std/nd?no=2142</t>
        </is>
      </c>
    </row>
    <row r="106">
      <c r="A106" s="439" t="inlineStr">
        <is>
          <t>CHNPRFEILI41S000</t>
        </is>
      </c>
      <c r="B106" s="439" t="inlineStr">
        <is>
          <t>Instrument</t>
        </is>
      </c>
      <c r="C106" s="439" t="inlineStr">
        <is>
          <t>Performance standard</t>
        </is>
      </c>
      <c r="D106" s="439" t="inlineStr">
        <is>
          <t>Energy intensity limit for industrial production</t>
        </is>
      </c>
      <c r="E106" s="439" t="inlineStr">
        <is>
          <t>Industry</t>
        </is>
      </c>
      <c r="F106" s="439" t="inlineStr">
        <is>
          <t>Port operations</t>
        </is>
      </c>
      <c r="G106" s="439" t="inlineStr">
        <is>
          <t>码头作业单位产品能源消耗限额</t>
        </is>
      </c>
      <c r="H106" s="439" t="inlineStr">
        <is>
          <t>Norm of Energy Consumption per Unit Throughput of Terminal Operations</t>
        </is>
      </c>
      <c r="I106" s="439" t="inlineStr">
        <is>
          <t>N/A</t>
        </is>
      </c>
      <c r="J106" s="439" t="inlineStr">
        <is>
          <t>GB 31823-2021 Norm of Energy Consumption per Unit Throughput of Terminal Operations is a mandatory national standard, published on 11 October 2021 and effective 1 November 2022, replacing GB 31823-2015 and GB 31827-2015. It applies to the calculation and assessment of energy consumption per unit throughput, and the energy consumption control of new, expansion and renovation projects for specialised container terminals (excluding automated container terminals), dry bulk (coal, ore) terminals and crude oil terminals (excluding supporting storage areas). Energy intensity limits are classified into three grades (Grade 1 is the most stringent), with Grade 3 as the minimum limit (mandatory for existing terminals), Grade 2 as the access limit (mandatory for new, expansion and renovation terminals), and Grade 1 as the advanced benchmark. Compared with the 2015 editions, energy intensity limits for crude oil terminals were newly added and the advanced/access/minimum value system was replaced with the Grade 1/2/3 energy intensity limit grade system.</t>
        </is>
      </c>
      <c r="K106" s="439" t="inlineStr">
        <is>
          <t>Energy efficiency; Energy conservation</t>
        </is>
      </c>
      <c r="L106" s="439" t="inlineStr">
        <is>
          <t>Direct</t>
        </is>
      </c>
      <c r="M106" s="439" t="inlineStr">
        <is>
          <t>Supply-side</t>
        </is>
      </c>
      <c r="N106" s="439" t="inlineStr">
        <is>
          <t>CHN</t>
        </is>
      </c>
      <c r="O106" s="439" t="inlineStr">
        <is>
          <t>national</t>
        </is>
      </c>
      <c r="P106" s="439" t="inlineStr">
        <is>
          <t>N/A</t>
        </is>
      </c>
      <c r="Q106" s="439" t="inlineStr">
        <is>
          <t>17/07/2015</t>
        </is>
      </c>
      <c r="R106" s="439" t="inlineStr">
        <is>
          <t>01/04/2016</t>
        </is>
      </c>
      <c r="S106" s="439" t="inlineStr">
        <is>
          <t>N/A</t>
        </is>
      </c>
      <c r="T106" s="439" t="inlineStr">
        <is>
          <t>11/10/2021</t>
        </is>
      </c>
      <c r="U106" s="439" t="inlineStr">
        <is>
          <t>On 11 October 2021, GB 31823-2021 was published, consolidating and replacing GB 31823-2015 (container terminals) and GB 31827-2015 (dry bulk terminals), adding energy intensity limit requirements for crude oil terminals, adding the terminal operation unit throughput energy intensity limit grade system, and removing the previous provisions on advanced energy consumption values and energy conservation management and technical measures.</t>
        </is>
      </c>
      <c r="V106" s="439">
        <f>IF(R106="","In force",IF(R106="N/A","In force",IF(TODAY()&lt;DATE(VALUE(RIGHT(R106,4)),VALUE(MID(R106,4,2)),VALUE(LEFT(R106,2))),"Scheduled",IF(S106="","In force",IF(S106="N/A","In force",IF(TODAY()&lt;DATE(VALUE(RIGHT(S106,4)),VALUE(MID(S106,4,2)),VALUE(LEFT(S106,2))),"In force","Ended"))))))</f>
        <v/>
      </c>
      <c r="W106" s="439" t="inlineStr">
        <is>
          <t>State Administration for Market Regulation; Standardization Administration of China</t>
        </is>
      </c>
      <c r="X106" s="439" t="inlineStr">
        <is>
          <t>Terminal operation systems</t>
        </is>
      </c>
      <c r="Y106" s="439" t="inlineStr">
        <is>
          <t>New; Existing</t>
        </is>
      </c>
      <c r="Z106" s="439" t="inlineStr">
        <is>
          <t>Production operation systems of specialised container terminals (excluding automated container terminals, with quay cranes/rubber-tyred gantry cranes/rail-mounted gantry cranes as primary equipment), dry bulk (coal, ore) terminals (with wagon tipplers/stackers/reclaimers/ship loaders as primary equipment) and crude oil terminals (excluding supporting storage areas, with transfer pumps/pipelines/loading arms as primary equipment).</t>
        </is>
      </c>
      <c r="AA106" s="439" t="inlineStr">
        <is>
          <t>N/A</t>
        </is>
      </c>
      <c r="AB106" s="439" t="inlineStr">
        <is>
          <t>N/A</t>
        </is>
      </c>
      <c r="AC106" s="439" t="inlineStr">
        <is>
          <t>Firms</t>
        </is>
      </c>
      <c r="AD106" s="439" t="inlineStr">
        <is>
          <t>Firms operating specialised container terminals, dry bulk (coal, ore) terminals or crude oil terminals within China.</t>
        </is>
      </c>
      <c r="AE106" s="439" t="inlineStr">
        <is>
          <t>Production</t>
        </is>
      </c>
      <c r="AF106" s="439" t="inlineStr">
        <is>
          <t>Operation of terminal production operation systems. Existing terminals must meet Grade 3 (minimum) intensity limits; new, expansion and renovation terminals must meet Grade 2 (access) limits.</t>
        </is>
      </c>
      <c r="AG106" s="439" t="inlineStr">
        <is>
          <t>Grade 3</t>
        </is>
      </c>
      <c r="AH106" s="439" t="inlineStr">
        <is>
          <t>Energy intensity limit grade</t>
        </is>
      </c>
      <c r="AI106" s="439" t="inlineStr">
        <is>
          <t>Energy intensity limits are classified into three grades (Grade 1 is the most stringent, i.e. most advanced). Grade 3 is the minimum limit (mandatory for existing terminals), Grade 2 is the access limit (mandatory for new, expansion and renovation terminals), Grade 1 is the advanced benchmark. Comprehensive energy consumption per unit throughput is the evaluation metric. Container terminals: Grade 3 ≤45, Grade 2 ≤28, Grade 1 ≤24 tce/10,000 TEU. Dry bulk (coal/ore) terminals: Grade 3 ≤2.7, Grade 2 ≤2.0, Grade 1 ≤1.8 tce/10,000 t. Crude oil terminals: Grade 3 ≤0.88, Grade 2 ≤0.51, Grade 1 ≤0.36 tce/10,000 t.</t>
        </is>
      </c>
      <c r="AJ106" s="439" t="inlineStr">
        <is>
          <t>1) Existing terminals must meet Grade 3 (minimum) intensity limits to continue operating; non-compliant terminals must undergo retrofits within a prescribed period. 2) New, expansion and renovation terminals must meet Grade 2 (access) limits before commissioning. 3) Grade 1 (advanced) values serve as benchmarks to guide industry best practice.</t>
        </is>
      </c>
      <c r="AK106" s="439" t="inlineStr">
        <is>
          <t>N/A</t>
        </is>
      </c>
      <c r="AL106" s="439" t="inlineStr">
        <is>
          <t>N/A</t>
        </is>
      </c>
      <c r="AM106" s="439" t="inlineStr">
        <is>
          <t>Inspections or audits conducted by government authorities or third parties; Energy consumption data reporting by firms</t>
        </is>
      </c>
      <c r="AN106" s="439" t="inlineStr">
        <is>
          <t>Market regulatory authorities and transport authorities conduct supervision inspections on terminal operators' compliance with energy intensity limit standards; terminal operators must submit annual energy consumption data and undergo energy conservation supervision.</t>
        </is>
      </c>
      <c r="AO106" s="439" t="inlineStr">
        <is>
          <t>Compliance order; Fines; Differentiated electricity pricing; Phase-out and closure</t>
        </is>
      </c>
      <c r="AP106" s="439" t="inlineStr">
        <is>
          <t>For terminal operators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subject to suspension of operations for rectification or closure.</t>
        </is>
      </c>
      <c r="AQ106" s="439" t="inlineStr">
        <is>
          <t>The state encourages terminal operators to benchmark against Grade 1 advanced values and undertake energy conservation and carbon reduction retrofits, guiding and supporting uptake of advanced operational capacity through energy conservation reviews and green port designation.</t>
        </is>
      </c>
      <c r="AR106" s="439" t="inlineStr">
        <is>
          <t>The state encourages terminal operators to benchmark against Grade 1 advanced values and undertake energy conservation and carbon reduction retrofits, guiding and supporting uptake of advanced operational capacity through energy conservation reviews and green port designation.</t>
        </is>
      </c>
      <c r="AS106" s="439" t="inlineStr">
        <is>
          <t>N/A</t>
        </is>
      </c>
      <c r="AT106" s="439" t="inlineStr">
        <is>
          <t>N/A</t>
        </is>
      </c>
      <c r="AU106" s="439" t="inlineStr">
        <is>
          <t>H52</t>
        </is>
      </c>
      <c r="AV106" s="439" t="inlineStr">
        <is>
          <t>CO2</t>
        </is>
      </c>
      <c r="AW106" s="439" t="inlineStr">
        <is>
          <t>Positive</t>
        </is>
      </c>
      <c r="AX106" s="439" t="inlineStr">
        <is>
          <t>Energy conservation; Pollution control</t>
        </is>
      </c>
      <c r="AY106" s="439" t="inlineStr">
        <is>
          <t>GB 31823-2021 Norm of Energy Consumption per Unit Throughput of Terminal Operations</t>
        </is>
      </c>
      <c r="AZ106" s="439" t="inlineStr">
        <is>
          <t>https://openstd.samr.gov.cn/bzgk/std/newGbInfo?hcno=A8B30AEAFDAFE25DBCB92BC49F1B0651</t>
        </is>
      </c>
      <c r="BA106" s="439" t="inlineStr">
        <is>
          <t>GB 31823-2015 (superseded, container terminals); GB 31827-2015 (superseded, dry bulk terminals): https://openstd.samr.gov.cn/bzgk/std/nd?no=2142</t>
        </is>
      </c>
    </row>
    <row r="107">
      <c r="A107" s="439" t="inlineStr">
        <is>
          <t>CHNPRFEILI42S000</t>
        </is>
      </c>
      <c r="B107" s="439" t="inlineStr">
        <is>
          <t>Instrument</t>
        </is>
      </c>
      <c r="C107" s="439" t="inlineStr">
        <is>
          <t>Performance standard</t>
        </is>
      </c>
      <c r="D107" s="439" t="inlineStr">
        <is>
          <t>Energy intensity limit for industrial production</t>
        </is>
      </c>
      <c r="E107" s="439" t="inlineStr">
        <is>
          <t>Industry</t>
        </is>
      </c>
      <c r="F107" s="439" t="inlineStr">
        <is>
          <t>Chemicals</t>
        </is>
      </c>
      <c r="G107" s="439" t="inlineStr">
        <is>
          <t>葡萄糖酸钠单位产品能源消耗限额</t>
        </is>
      </c>
      <c r="H107" s="439" t="inlineStr">
        <is>
          <t>Norm of Energy Consumption per Unit Production of Sodium Gluconate</t>
        </is>
      </c>
      <c r="I107" s="439" t="inlineStr">
        <is>
          <t>N/A</t>
        </is>
      </c>
      <c r="J107" s="439" t="inlineStr">
        <is>
          <t>GB 40878-2021 Norm of Energy Consumption per Unit Production of Sodium Gluconate is a mandatory national standard, published on 11 October 2021 and effective 1 November 2022. It applies to the calculation and assessment of energy consumption per unit production, and the energy consumption control of new, expansion and renovation projects for firms producing sodium gluconate via biological fermentation of glucose. Energy intensity limits are classified into three grades (Grade 1 is the most stringent), with Grade 3 as the minimum limit (mandatory for existing firms), Grade 2 as the access limit (mandatory for new, expansion and renovation projects), and Grade 1 as the advanced benchmark. This is the first mandatory energy intensity limit standard for sodium gluconate products.</t>
        </is>
      </c>
      <c r="K107" s="439" t="inlineStr">
        <is>
          <t>Energy efficiency; Energy conservation</t>
        </is>
      </c>
      <c r="L107" s="439" t="inlineStr">
        <is>
          <t>Direct</t>
        </is>
      </c>
      <c r="M107" s="439" t="inlineStr">
        <is>
          <t>Supply-side</t>
        </is>
      </c>
      <c r="N107" s="439" t="inlineStr">
        <is>
          <t>CHN</t>
        </is>
      </c>
      <c r="O107" s="439" t="inlineStr">
        <is>
          <t>national</t>
        </is>
      </c>
      <c r="P107" s="439" t="inlineStr">
        <is>
          <t>N/A</t>
        </is>
      </c>
      <c r="Q107" s="439" t="inlineStr">
        <is>
          <t>11/10/2021</t>
        </is>
      </c>
      <c r="R107" s="439" t="inlineStr">
        <is>
          <t>01/11/2022</t>
        </is>
      </c>
      <c r="S107" s="439" t="inlineStr">
        <is>
          <t>N/A</t>
        </is>
      </c>
      <c r="T107" s="439" t="inlineStr">
        <is>
          <t>N/A</t>
        </is>
      </c>
      <c r="U107" s="439" t="inlineStr">
        <is>
          <t>N/A</t>
        </is>
      </c>
      <c r="V107" s="439">
        <f>IF(R107="","In force",IF(R107="N/A","In force",IF(TODAY()&lt;DATE(VALUE(RIGHT(R107,4)),VALUE(MID(R107,4,2)),VALUE(LEFT(R107,2))),"Scheduled",IF(S107="","In force",IF(S107="N/A","In force",IF(TODAY()&lt;DATE(VALUE(RIGHT(S107,4)),VALUE(MID(S107,4,2)),VALUE(LEFT(S107,2))),"In force","Ended"))))))</f>
        <v/>
      </c>
      <c r="W107" s="439" t="inlineStr">
        <is>
          <t>State Administration for Market Regulation; Standardization Administration of China</t>
        </is>
      </c>
      <c r="X107" s="439" t="inlineStr">
        <is>
          <t>Sodium gluconate production installations</t>
        </is>
      </c>
      <c r="Y107" s="439" t="inlineStr">
        <is>
          <t>New; Existing</t>
        </is>
      </c>
      <c r="Z107" s="439" t="inlineStr">
        <is>
          <t>Installations producing sodium gluconate from glucose via biological fermentation (including fermentation, separation, refining, drying and other processes). Product forms include crystalline sodium gluconate and liquid sodium gluconate.</t>
        </is>
      </c>
      <c r="AA107" s="439" t="inlineStr">
        <is>
          <t>N/A</t>
        </is>
      </c>
      <c r="AB107" s="439" t="inlineStr">
        <is>
          <t>N/A</t>
        </is>
      </c>
      <c r="AC107" s="439" t="inlineStr">
        <is>
          <t>Firms</t>
        </is>
      </c>
      <c r="AD107" s="439" t="inlineStr">
        <is>
          <t>Firms operating sodium gluconate production installations within China.</t>
        </is>
      </c>
      <c r="AE107" s="439" t="inlineStr">
        <is>
          <t>Production</t>
        </is>
      </c>
      <c r="AF107" s="439" t="inlineStr">
        <is>
          <t>Operation of sodium gluconate production installations. Existing firms must meet Grade 3 (minimum) intensity limits; new, expansion and renovation firms must meet Grade 2 (access) limits.</t>
        </is>
      </c>
      <c r="AG107" s="439" t="inlineStr">
        <is>
          <t>Grade 3</t>
        </is>
      </c>
      <c r="AH107" s="439" t="inlineStr">
        <is>
          <t>Energy intensity limit grade</t>
        </is>
      </c>
      <c r="AI107"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production (kgce/t) is the evaluation metric. Crystalline sodium gluconate: Grade 3 ≤260, Grade 2 ≤220, Grade 1 ≤180. Liquid sodium gluconate (50% content equivalent): Grade 3 ≤80, Grade 2 ≤65, Grade 1 ≤50.</t>
        </is>
      </c>
      <c r="AJ107" s="439" t="inlineStr">
        <is>
          <t>1) Existing sodium gluconate producers must meet Grade 3 (minimum) intensity limits to continue operating; non-compliant firms must undergo retrofits or be phased out within a prescribed period. 2) New, expansion and renovation projects must meet Grade 2 (access) limits before commissioning. 3) Grade 1 (advanced) values serve as benchmarks to guide industry best practice.</t>
        </is>
      </c>
      <c r="AK107" s="439" t="inlineStr">
        <is>
          <t>N/A</t>
        </is>
      </c>
      <c r="AL107" s="439" t="inlineStr">
        <is>
          <t>N/A</t>
        </is>
      </c>
      <c r="AM107" s="439" t="inlineStr">
        <is>
          <t>Inspections or audits conducted by government authorities or third parties; Energy consumption data reporting by firms</t>
        </is>
      </c>
      <c r="AN107" s="439" t="inlineStr">
        <is>
          <t>Market regulatory authorities conduct supervision inspections on sodium gluconate producers' compliance with energy intensity limit standards; firms must submit annual energy consumption data and undergo energy conservation supervision.</t>
        </is>
      </c>
      <c r="AO107" s="439" t="inlineStr">
        <is>
          <t>Compliance order; Fines; Differentiated electricity pricing; Phase-out and closure</t>
        </is>
      </c>
      <c r="AP107" s="439" t="inlineStr">
        <is>
          <t>For sodium gluconate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07" s="439" t="inlineStr">
        <is>
          <t>The state encourages sodium gluconate producers to benchmark against Grade 1 advanced values and undertake energy conservation and carbon reduction retrofits, guiding and supporting uptake of advanced production capacity through energy conservation reviews and green factory designation.</t>
        </is>
      </c>
      <c r="AR107" s="439" t="inlineStr">
        <is>
          <t>The state encourages sodium gluconate producers to benchmark against Grade 1 advanced values and undertake energy conservation and carbon reduction retrofits, guiding and supporting uptake of advanced production capacity through energy conservation reviews and green factory designation.</t>
        </is>
      </c>
      <c r="AS107" s="439" t="inlineStr">
        <is>
          <t>N/A</t>
        </is>
      </c>
      <c r="AT107" s="439" t="inlineStr">
        <is>
          <t>N/A</t>
        </is>
      </c>
      <c r="AU107" s="439" t="inlineStr">
        <is>
          <t>C20</t>
        </is>
      </c>
      <c r="AV107" s="439" t="inlineStr">
        <is>
          <t>CO2</t>
        </is>
      </c>
      <c r="AW107" s="439" t="inlineStr">
        <is>
          <t>Positive</t>
        </is>
      </c>
      <c r="AX107" s="439" t="inlineStr">
        <is>
          <t>Energy conservation</t>
        </is>
      </c>
      <c r="AY107" s="439" t="inlineStr">
        <is>
          <t>GB 40878-2021 Norm of Energy Consumption per Unit Production of Sodium Gluconate</t>
        </is>
      </c>
      <c r="AZ107" s="439" t="inlineStr">
        <is>
          <t>https://openstd.samr.gov.cn/bzgk/std/newGbInfo?hcno=877E109F22EA5491BCAB71D3A7552AEF</t>
        </is>
      </c>
      <c r="BA107" s="439" t="inlineStr">
        <is>
          <t>N/A</t>
        </is>
      </c>
    </row>
    <row r="108">
      <c r="A108" s="439" t="inlineStr">
        <is>
          <t>CHNPRFEILI43S000</t>
        </is>
      </c>
      <c r="B108" s="439" t="inlineStr">
        <is>
          <t>Instrument</t>
        </is>
      </c>
      <c r="C108" s="439" t="inlineStr">
        <is>
          <t>Performance standard</t>
        </is>
      </c>
      <c r="D108" s="439" t="inlineStr">
        <is>
          <t>Energy intensity limit for industrial production</t>
        </is>
      </c>
      <c r="E108" s="439" t="inlineStr">
        <is>
          <t>Industry</t>
        </is>
      </c>
      <c r="F108" s="439" t="inlineStr">
        <is>
          <t>Refractory materials</t>
        </is>
      </c>
      <c r="G108" s="439" t="inlineStr">
        <is>
          <t>硅酸铝纤维及制品单位产品能源消耗限额</t>
        </is>
      </c>
      <c r="H108" s="439" t="inlineStr">
        <is>
          <t>Norm of Energy Consumption per Unit Production of Aluminium Silicate Fibre and Products</t>
        </is>
      </c>
      <c r="I108" s="439" t="inlineStr">
        <is>
          <t>N/A</t>
        </is>
      </c>
      <c r="J108" s="439" t="inlineStr">
        <is>
          <t>GB 40877-2021 Norm of Energy Consumption per Unit Production of Aluminium Silicate Fibre and Products is a mandatory national standard, published on 11 October 2021 and effective 1 November 2022. It applies to the calculation and assessment of energy consumption per unit production, and the energy consumption control of new, expansion and renovation projects for firms producing aluminium silicate fibre and products (including blankets, felts, boards, paper and modules) from flint clay, coal gangue and other raw materials via electric resistance furnace melting and fibre-forming processes. Energy intensity limits are classified into three grades (Grade 1 is the most stringent), with Grade 3 as the minimum limit (mandatory for existing firms), Grade 2 as the access limit (mandatory for new, expansion and renovation projects), and Grade 1 as the advanced benchmark. This is the first mandatory energy intensity limit standard for aluminium silicate fibre and products.</t>
        </is>
      </c>
      <c r="K108" s="439" t="inlineStr">
        <is>
          <t>Energy efficiency; Energy conservation</t>
        </is>
      </c>
      <c r="L108" s="439" t="inlineStr">
        <is>
          <t>Direct</t>
        </is>
      </c>
      <c r="M108" s="439" t="inlineStr">
        <is>
          <t>Supply-side</t>
        </is>
      </c>
      <c r="N108" s="439" t="inlineStr">
        <is>
          <t>CHN</t>
        </is>
      </c>
      <c r="O108" s="439" t="inlineStr">
        <is>
          <t>national</t>
        </is>
      </c>
      <c r="P108" s="439" t="inlineStr">
        <is>
          <t>N/A</t>
        </is>
      </c>
      <c r="Q108" s="439" t="inlineStr">
        <is>
          <t>11/10/2021</t>
        </is>
      </c>
      <c r="R108" s="439" t="inlineStr">
        <is>
          <t>01/11/2022</t>
        </is>
      </c>
      <c r="S108" s="439" t="inlineStr">
        <is>
          <t>N/A</t>
        </is>
      </c>
      <c r="T108" s="439" t="inlineStr">
        <is>
          <t>N/A</t>
        </is>
      </c>
      <c r="U108" s="439" t="inlineStr">
        <is>
          <t>N/A</t>
        </is>
      </c>
      <c r="V108" s="439">
        <f>IF(R108="","In force",IF(R108="N/A","In force",IF(TODAY()&lt;DATE(VALUE(RIGHT(R108,4)),VALUE(MID(R108,4,2)),VALUE(LEFT(R108,2))),"Scheduled",IF(S108="","In force",IF(S108="N/A","In force",IF(TODAY()&lt;DATE(VALUE(RIGHT(S108,4)),VALUE(MID(S108,4,2)),VALUE(LEFT(S108,2))),"In force","Ended"))))))</f>
        <v/>
      </c>
      <c r="W108" s="439" t="inlineStr">
        <is>
          <t>State Administration for Market Regulation; Standardization Administration of China</t>
        </is>
      </c>
      <c r="X108" s="439" t="inlineStr">
        <is>
          <t>Aluminium silicate fibre and products production installations</t>
        </is>
      </c>
      <c r="Y108" s="439" t="inlineStr">
        <is>
          <t>New; Existing</t>
        </is>
      </c>
      <c r="Z108" s="439" t="inlineStr">
        <is>
          <t>Installations producing aluminium silicate fibre blankets, felts, boards, paper, modules and other products from flint clay, coal gangue and other raw materials via electric resistance furnace melting, spinning or blowing fibre-forming, followed by needling, hot-pressing and other processes, including raw material preparation, melting and fibre-forming, fibre collection, needling/hot-pressing, cutting and packing as main processes.</t>
        </is>
      </c>
      <c r="AA108" s="439" t="inlineStr">
        <is>
          <t>N/A</t>
        </is>
      </c>
      <c r="AB108" s="439" t="inlineStr">
        <is>
          <t>N/A</t>
        </is>
      </c>
      <c r="AC108" s="439" t="inlineStr">
        <is>
          <t>Firms</t>
        </is>
      </c>
      <c r="AD108" s="439" t="inlineStr">
        <is>
          <t>Firms operating aluminium silicate fibre and products production installations within China.</t>
        </is>
      </c>
      <c r="AE108" s="439" t="inlineStr">
        <is>
          <t>Production</t>
        </is>
      </c>
      <c r="AF108" s="439" t="inlineStr">
        <is>
          <t>Operation of aluminium silicate fibre and products production installations. Existing firms must meet Grade 3 (minimum) intensity limits; new, expansion and renovation firms must meet Grade 2 (access) limits.</t>
        </is>
      </c>
      <c r="AG108" s="439" t="inlineStr">
        <is>
          <t>Grade 3</t>
        </is>
      </c>
      <c r="AH108" s="439" t="inlineStr">
        <is>
          <t>Energy intensity limit grade</t>
        </is>
      </c>
      <c r="AI108"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production (kgce/t) is the evaluation metric, with limits set by product type. Aluminium silicate fibre bulk: Grade 3 ≤850, Grade 2 ≤750, Grade 1 ≤650. Aluminium silicate fibre blanket: Grade 3 ≤950, Grade 2 ≤830, Grade 1 ≤720. Aluminium silicate fibre felt: Grade 3 ≤900, Grade 2 ≤780, Grade 1 ≤680. Aluminium silicate fibre board: Grade 3 ≤1,100, Grade 2 ≤950, Grade 1 ≤820. Aluminium silicate fibre module: Grade 3 ≤1,000, Grade 2 ≤860, Grade 1 ≤750.</t>
        </is>
      </c>
      <c r="AJ108" s="439" t="inlineStr">
        <is>
          <t>1) Existing aluminium silicate fibre and products producers must meet Grade 3 (minimum) intensity limits to continue operating; non-compliant firms must undergo retrofits or be phased out within a prescribed period. 2) New, expansion and renovation projects must meet Grade 2 (access) limits before commissioning. 3) Grade 1 (advanced) values serve as benchmarks to guide industry best practice.</t>
        </is>
      </c>
      <c r="AK108" s="439" t="inlineStr">
        <is>
          <t>N/A</t>
        </is>
      </c>
      <c r="AL108" s="439" t="inlineStr">
        <is>
          <t>N/A</t>
        </is>
      </c>
      <c r="AM108" s="439" t="inlineStr">
        <is>
          <t>Inspections or audits conducted by government authorities or third parties; Energy consumption data reporting by firms</t>
        </is>
      </c>
      <c r="AN108" s="439" t="inlineStr">
        <is>
          <t>Market regulatory authorities conduct supervision inspections on aluminium silicate fibre and products producers' compliance with energy intensity limit standards; firms must submit annual energy consumption data and undergo energy conservation supervision.</t>
        </is>
      </c>
      <c r="AO108" s="439" t="inlineStr">
        <is>
          <t>Compliance order; Fines; Differentiated electricity pricing; Phase-out and closure</t>
        </is>
      </c>
      <c r="AP108" s="439" t="inlineStr">
        <is>
          <t>For aluminium silicate fibre and products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08" s="439" t="inlineStr">
        <is>
          <t>The state encourages aluminium silicate fibre and products producers to benchmark against Grade 1 advanced values and undertake energy conservation and carbon reduction retrofits, guiding and supporting uptake of advanced production capacity through energy conservation reviews and green factory designation.</t>
        </is>
      </c>
      <c r="AR108" s="439" t="inlineStr">
        <is>
          <t>The state encourages aluminium silicate fibre and products producers to benchmark against Grade 1 advanced values and undertake energy conservation and carbon reduction retrofits, guiding and supporting uptake of advanced production capacity through energy conservation reviews and green factory designation.</t>
        </is>
      </c>
      <c r="AS108" s="439" t="inlineStr">
        <is>
          <t>N/A</t>
        </is>
      </c>
      <c r="AT108" s="439" t="inlineStr">
        <is>
          <t>N/A</t>
        </is>
      </c>
      <c r="AU108" s="439" t="inlineStr">
        <is>
          <t>C23</t>
        </is>
      </c>
      <c r="AV108" s="439" t="inlineStr">
        <is>
          <t>CO2</t>
        </is>
      </c>
      <c r="AW108" s="439" t="inlineStr">
        <is>
          <t>Positive</t>
        </is>
      </c>
      <c r="AX108" s="439" t="inlineStr">
        <is>
          <t>Energy conservation</t>
        </is>
      </c>
      <c r="AY108" s="439" t="inlineStr">
        <is>
          <t>GB 40877-2021 Norm of Energy Consumption per Unit Production of Aluminium Silicate Fibre and Products</t>
        </is>
      </c>
      <c r="AZ108" s="439" t="inlineStr">
        <is>
          <t>https://openstd.samr.gov.cn/bzgk/std/newGbInfo?hcno=C80A53072205EE972B428EF3320C9524</t>
        </is>
      </c>
      <c r="BA108" s="439" t="inlineStr">
        <is>
          <t>N/A</t>
        </is>
      </c>
    </row>
    <row r="109">
      <c r="A109" s="439" t="inlineStr">
        <is>
          <t>CHNPRFEILI44S000</t>
        </is>
      </c>
      <c r="B109" s="439" t="inlineStr">
        <is>
          <t>Instrument</t>
        </is>
      </c>
      <c r="C109" s="439" t="inlineStr">
        <is>
          <t>Performance standard</t>
        </is>
      </c>
      <c r="D109" s="439" t="inlineStr">
        <is>
          <t>Energy intensity limit for industrial production</t>
        </is>
      </c>
      <c r="E109" s="439" t="inlineStr">
        <is>
          <t>Industry</t>
        </is>
      </c>
      <c r="F109" s="439" t="inlineStr">
        <is>
          <t>Cement manufacturing</t>
        </is>
      </c>
      <c r="G109" s="439" t="inlineStr">
        <is>
          <t>水泥单位产品能源消耗限额</t>
        </is>
      </c>
      <c r="H109" s="439" t="inlineStr">
        <is>
          <t>Norm of Energy Consumption per Unit Production of Cement</t>
        </is>
      </c>
      <c r="I109" s="439" t="inlineStr">
        <is>
          <t>N/A</t>
        </is>
      </c>
      <c r="J109" s="439" t="inlineStr">
        <is>
          <t>GB 16780-2021 Norm of Energy Consumption per Unit Production of Cement is a mandatory national standard, published on 11 October 2021 and effective 1 November 2022, replacing GB 16780-2012. It applies to the calculation and assessment of energy consumption per unit production, and the energy consumption control of new, expansion and renovation projects for firms producing general-purpose Portland cement from limestone, clay and other raw materials through raw meal preparation, clinker calcination and cement grinding processes. Energy intensity limits are classified into three grades (Grade 1 is the most stringent), with Grade 3 as the minimum limit (mandatory for existing firms), Grade 2 as the access limit (mandatory for new, expansion and renovation projects), and Grade 1 as the advanced benchmark. Compared with the 2012 edition, the minimum/access/advanced value system was replaced with the Grade 1/2/3 energy intensity limit grade system, and clinker and cement comprehensive energy consumption limit indicators were further tightened.</t>
        </is>
      </c>
      <c r="K109" s="439" t="inlineStr">
        <is>
          <t>Energy efficiency; Energy conservation</t>
        </is>
      </c>
      <c r="L109" s="439" t="inlineStr">
        <is>
          <t>Direct</t>
        </is>
      </c>
      <c r="M109" s="439" t="inlineStr">
        <is>
          <t>Supply-side</t>
        </is>
      </c>
      <c r="N109" s="439" t="inlineStr">
        <is>
          <t>CHN</t>
        </is>
      </c>
      <c r="O109" s="439" t="inlineStr">
        <is>
          <t>national</t>
        </is>
      </c>
      <c r="P109" s="439" t="inlineStr">
        <is>
          <t>N/A</t>
        </is>
      </c>
      <c r="Q109" s="439" t="inlineStr">
        <is>
          <t>03/12/2007</t>
        </is>
      </c>
      <c r="R109" s="439" t="inlineStr">
        <is>
          <t>01/06/2008</t>
        </is>
      </c>
      <c r="S109" s="439" t="inlineStr">
        <is>
          <t>N/A</t>
        </is>
      </c>
      <c r="T109" s="439" t="inlineStr">
        <is>
          <t>11/10/2021</t>
        </is>
      </c>
      <c r="U109" s="439" t="inlineStr">
        <is>
          <t>On 11 October 2021, GB 16780-2021 was published, replacing GB 16780-2012, replacing the minimum/access/advanced value system with the Grade 1/2/3 energy intensity limit grade system, tightening comparable clinker and cement comprehensive energy consumption limit indicators, and removing the energy conservation management and measures chapter.</t>
        </is>
      </c>
      <c r="V109" s="439">
        <f>IF(R109="","In force",IF(R109="N/A","In force",IF(TODAY()&lt;DATE(VALUE(RIGHT(R109,4)),VALUE(MID(R109,4,2)),VALUE(LEFT(R109,2))),"Scheduled",IF(S109="","In force",IF(S109="N/A","In force",IF(TODAY()&lt;DATE(VALUE(RIGHT(S109,4)),VALUE(MID(S109,4,2)),VALUE(LEFT(S109,2))),"In force","Ended"))))))</f>
        <v/>
      </c>
      <c r="W109" s="439" t="inlineStr">
        <is>
          <t>State Administration for Market Regulation; Standardization Administration of China</t>
        </is>
      </c>
      <c r="X109" s="439" t="inlineStr">
        <is>
          <t>Cement production systems</t>
        </is>
      </c>
      <c r="Y109" s="439" t="inlineStr">
        <is>
          <t>New; Existing</t>
        </is>
      </c>
      <c r="Z109" s="439" t="inlineStr">
        <is>
          <t>Cement production systems including raw meal preparation (raw material crushing, pre-homogenisation, grinding), clinker calcination (preheater, precalciner, rotary kiln, cooler) and cement grinding (cement mill, classifier) as the three main processes and auxiliary production systems. Covers new dry-process cement production lines; excludes specialty cements and cement batching stations.</t>
        </is>
      </c>
      <c r="AA109" s="439" t="inlineStr">
        <is>
          <t>N/A</t>
        </is>
      </c>
      <c r="AB109" s="439" t="inlineStr">
        <is>
          <t>N/A</t>
        </is>
      </c>
      <c r="AC109" s="439" t="inlineStr">
        <is>
          <t>Firms</t>
        </is>
      </c>
      <c r="AD109" s="439" t="inlineStr">
        <is>
          <t>Firms operating cement production systems within China.</t>
        </is>
      </c>
      <c r="AE109" s="439" t="inlineStr">
        <is>
          <t>Production</t>
        </is>
      </c>
      <c r="AF109" s="439" t="inlineStr">
        <is>
          <t>Operation of cement production systems. Existing firms must meet Grade 3 (minimum) intensity limits; new, expansion and renovation firms must meet Grade 2 (access) limits.</t>
        </is>
      </c>
      <c r="AG109" s="439" t="inlineStr">
        <is>
          <t>Grade 3</t>
        </is>
      </c>
      <c r="AH109" s="439" t="inlineStr">
        <is>
          <t>Energy intensity limit grade</t>
        </is>
      </c>
      <c r="AI109"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Comparable comprehensive coal consumption of clinker, comparable comprehensive electricity consumption of clinker (kWh/t), comparable comprehensive energy consumption of clinker (kgce/t), comparable comprehensive electricity consumption of cement (kWh/t) and comparable comprehensive energy consumption of cement (kgce/t) are the evaluation metrics, with limits set by clinker and cement type. Comparable comprehensive coal consumption of clinker: Grade 3 ≤109, Grade 2 ≤103, Grade 1 ≤94. Comparable comprehensive electricity consumption of clinker: Grade 3 ≤61, Grade 2 ≤56, Grade 1 ≤48 kWh/t. Comparable comprehensive energy consumption of clinker: Grade 3 ≤117, Grade 2 ≤107, Grade 1 ≤100 kgce/t. Comparable comprehensive electricity consumption of cement (grinding station): Grade 3 ≤36, Grade 2 ≤33, Grade 1 ≤26 kWh/t. Comparable comprehensive energy consumption of cement (grinding station): Grade 3 ≤5.0, Grade 2 ≤4.5, Grade 1 ≤3.5 kgce/t.</t>
        </is>
      </c>
      <c r="AJ109" s="439" t="inlineStr">
        <is>
          <t>1) Existing cement producers must meet Grade 3 (minimum) intensity limits to continue operating; non-compliant firms must undergo retrofits or be phased out within a prescribed period (except mechanical shaft kilns and wet-process kilns already scheduled for decommissioning). 2) New, expansion and renovation projects must meet Grade 2 (access) limits before commissioning. 3) Grade 1 (advanced) values serve as benchmarks to guide industry best practice.</t>
        </is>
      </c>
      <c r="AK109" s="439" t="inlineStr">
        <is>
          <t>N/A</t>
        </is>
      </c>
      <c r="AL109" s="439" t="inlineStr">
        <is>
          <t>N/A</t>
        </is>
      </c>
      <c r="AM109" s="439" t="inlineStr">
        <is>
          <t>Inspections or audits conducted by government authorities or third parties; Energy consumption data reporting by firms</t>
        </is>
      </c>
      <c r="AN109" s="439" t="inlineStr">
        <is>
          <t>Market regulatory authorities and industry and information technology authorities conduct supervision inspections on cement producers' compliance with energy intensity limit standards; firms must submit annual energy consumption data and undergo energy conservation supervision and tiered electricity pricing assessment.</t>
        </is>
      </c>
      <c r="AO109" s="439" t="inlineStr">
        <is>
          <t>Compliance order; Fines; Differentiated electricity pricing; Phase-out and closure</t>
        </is>
      </c>
      <c r="AP109" s="439" t="inlineStr">
        <is>
          <t>For cement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tiered electricity pricing, and lawfully phased out and closed.</t>
        </is>
      </c>
      <c r="AQ109" s="439" t="inlineStr">
        <is>
          <t>The state encourages cement producers to benchmark against Grade 1 advanced values and undertake energy conservation and carbon reduction retrofits, promoting the application of technologies such as high-efficiency grinding, oxygen-enriched combustion and alternative fuels, and guiding and supporting uptake of advanced production capacity through energy conservation reviews and industry energy efficiency leader programmes.</t>
        </is>
      </c>
      <c r="AR109" s="439" t="inlineStr">
        <is>
          <t>The state encourages cement producers to benchmark against Grade 1 advanced values and undertake energy conservation and carbon reduction retrofits, promoting the application of technologies such as high-efficiency grinding, oxygen-enriched combustion and alternative fuels, and guiding and supporting uptake of advanced production capacity through energy conservation reviews and industry energy efficiency leader programmes.</t>
        </is>
      </c>
      <c r="AS109" s="439" t="inlineStr">
        <is>
          <t>N/A</t>
        </is>
      </c>
      <c r="AT109" s="439" t="inlineStr">
        <is>
          <t>N/A</t>
        </is>
      </c>
      <c r="AU109" s="439" t="inlineStr">
        <is>
          <t>C23</t>
        </is>
      </c>
      <c r="AV109" s="439" t="inlineStr">
        <is>
          <t>CO2</t>
        </is>
      </c>
      <c r="AW109" s="439" t="inlineStr">
        <is>
          <t>Positive</t>
        </is>
      </c>
      <c r="AX109" s="439" t="inlineStr">
        <is>
          <t>Energy conservation</t>
        </is>
      </c>
      <c r="AY109" s="439" t="inlineStr">
        <is>
          <t>GB 16780-2021 Norm of Energy Consumption per Unit Production of Cement</t>
        </is>
      </c>
      <c r="AZ109" s="439" t="inlineStr">
        <is>
          <t>https://openstd.samr.gov.cn/bzgk/std/newGbInfo?hcno=A98F40B6D901C95820E0B5DFDC3FCFF9</t>
        </is>
      </c>
      <c r="BA109" s="439" t="inlineStr">
        <is>
          <t>GB 16780-2012 (superseded): https://openstd.samr.gov.cn/bzgk/std/nd?no=2142</t>
        </is>
      </c>
    </row>
    <row r="110">
      <c r="A110" s="439" t="inlineStr">
        <is>
          <t>CHNPRFEILI45S000</t>
        </is>
      </c>
      <c r="B110" s="439" t="inlineStr">
        <is>
          <t>Instrument</t>
        </is>
      </c>
      <c r="C110" s="439" t="inlineStr">
        <is>
          <t>Performance standard</t>
        </is>
      </c>
      <c r="D110" s="439" t="inlineStr">
        <is>
          <t>Energy intensity limit for industrial production</t>
        </is>
      </c>
      <c r="E110" s="439" t="inlineStr">
        <is>
          <t>Industry</t>
        </is>
      </c>
      <c r="F110" s="439" t="inlineStr">
        <is>
          <t>Wall materials</t>
        </is>
      </c>
      <c r="G110" s="439" t="inlineStr">
        <is>
          <t>烧结墙体材料和泡沫玻璃单位产品能源消耗限额</t>
        </is>
      </c>
      <c r="H110" s="439" t="inlineStr">
        <is>
          <t>Norm of Energy Consumption per Unit Production of Sintered Wall Materials and Foam Glass</t>
        </is>
      </c>
      <c r="I110" s="439" t="inlineStr">
        <is>
          <t>N/A</t>
        </is>
      </c>
      <c r="J110" s="439" t="inlineStr">
        <is>
          <t>GB 30526-2019 Norm of Energy Consumption per Unit Production of Sintered Wall Materials and Foam Glass is a mandatory national standard, published on 14 October 2019 and effective 1 May 2020, replacing GB 30526-2014. It applies to the calculation and assessment of energy consumption per unit production, and the energy consumption control of new, expansion and renovation projects for firms producing sintered bricks, sintered blocks, sintered tiles (from clay, shale, coal gangue, fly ash and other raw materials) and foam glass. Energy intensity limits are classified into three grades (Grade 1 is the most stringent), with Grade 3 as the minimum limit (mandatory for existing firms), Grade 2 as the access limit (mandatory for new, expansion and renovation projects), and Grade 1 as the advanced benchmark. Compared with the 2014 edition, energy intensity limit requirements for foam glass were newly added.</t>
        </is>
      </c>
      <c r="K110" s="439" t="inlineStr">
        <is>
          <t>Energy efficiency; Energy conservation</t>
        </is>
      </c>
      <c r="L110" s="439" t="inlineStr">
        <is>
          <t>Direct</t>
        </is>
      </c>
      <c r="M110" s="439" t="inlineStr">
        <is>
          <t>Supply-side</t>
        </is>
      </c>
      <c r="N110" s="439" t="inlineStr">
        <is>
          <t>CHN</t>
        </is>
      </c>
      <c r="O110" s="439" t="inlineStr">
        <is>
          <t>national</t>
        </is>
      </c>
      <c r="P110" s="439" t="inlineStr">
        <is>
          <t>N/A</t>
        </is>
      </c>
      <c r="Q110" s="439" t="inlineStr">
        <is>
          <t>28/04/2014</t>
        </is>
      </c>
      <c r="R110" s="439" t="inlineStr">
        <is>
          <t>01/01/2015</t>
        </is>
      </c>
      <c r="S110" s="439" t="inlineStr">
        <is>
          <t>N/A</t>
        </is>
      </c>
      <c r="T110" s="439" t="inlineStr">
        <is>
          <t>14/10/2019</t>
        </is>
      </c>
      <c r="U110" s="439" t="inlineStr">
        <is>
          <t>On 14 October 2019, GB 30526-2019 was published, replacing GB 30526-2014, adding energy intensity limit requirements for foam glass products, adding the energy intensity limit grade system, replacing the minimum/access/advanced value system with the Grade 1/2/3 system, and updating intensity limit indicators for sintered wall materials.</t>
        </is>
      </c>
      <c r="V110" s="439">
        <f>IF(R110="","In force",IF(R110="N/A","In force",IF(TODAY()&lt;DATE(VALUE(RIGHT(R110,4)),VALUE(MID(R110,4,2)),VALUE(LEFT(R110,2))),"Scheduled",IF(S110="","In force",IF(S110="N/A","In force",IF(TODAY()&lt;DATE(VALUE(RIGHT(S110,4)),VALUE(MID(S110,4,2)),VALUE(LEFT(S110,2))),"In force","Ended"))))))</f>
        <v/>
      </c>
      <c r="W110" s="439" t="inlineStr">
        <is>
          <t>State Administration for Market Regulation; Standardization Administration of China</t>
        </is>
      </c>
      <c r="X110" s="439" t="inlineStr">
        <is>
          <t>Sintered wall materials and foam glass production installations</t>
        </is>
      </c>
      <c r="Y110" s="439" t="inlineStr">
        <is>
          <t>New; Existing</t>
        </is>
      </c>
      <c r="Z110" s="439" t="inlineStr">
        <is>
          <t>Production installations for sintered bricks (including sintered perforated bricks, sintered hollow bricks/blocks, sintered insulating bricks/blocks, etc., classified by raw material type), sintered tiles and foam glass (produced from waste glass and other raw materials through crushing, foaming, annealing and other processes), including raw material preparation, shaping, drying, firing/foaming as main processes.</t>
        </is>
      </c>
      <c r="AA110" s="439" t="inlineStr">
        <is>
          <t>N/A</t>
        </is>
      </c>
      <c r="AB110" s="439" t="inlineStr">
        <is>
          <t>N/A</t>
        </is>
      </c>
      <c r="AC110" s="439" t="inlineStr">
        <is>
          <t>Firms</t>
        </is>
      </c>
      <c r="AD110" s="439" t="inlineStr">
        <is>
          <t>Firms operating sintered wall materials or foam glass production installations within China.</t>
        </is>
      </c>
      <c r="AE110" s="439" t="inlineStr">
        <is>
          <t>Production</t>
        </is>
      </c>
      <c r="AF110" s="439" t="inlineStr">
        <is>
          <t>Operation of sintered wall materials and foam glass production installations. Existing firms must meet Grade 3 (minimum) intensity limits; new, expansion and renovation firms must meet Grade 2 (access) limits.</t>
        </is>
      </c>
      <c r="AG110" s="439" t="inlineStr">
        <is>
          <t>Grade 3</t>
        </is>
      </c>
      <c r="AH110" s="439" t="inlineStr">
        <is>
          <t>Energy intensity limit grade</t>
        </is>
      </c>
      <c r="AI110"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production (kgce/t or kgce/10,000 standard bricks) is the evaluation metric, with limits set by product type. Sintered brick (clay/shale): Grade 3 ≤48.0, Grade 2 ≤44.0, Grade 1 ≤40.0 kgce/t. Sintered brick (coal gangue/fly ash): Grade 3 ≤50.0, Grade 2 ≤45.0, Grade 1 ≤41.0 kgce/t. Sintered block: Grade 3 ≤53.0, Grade 2 ≤48.0, Grade 1 ≤44.0 kgce/t. Sintered tile: Grade 3 ≤63.0, Grade 2 ≤57.0, Grade 1 ≤52.0 kgce/t. Foam glass: Grade 3 ≤180, Grade 2 ≤150, Grade 1 ≤130 kgce/t.</t>
        </is>
      </c>
      <c r="AJ110" s="439" t="inlineStr">
        <is>
          <t>1) Existing sintered wall materials and foam glass producers must meet Grade 3 (minimum) intensity limits to continue operating; non-compliant firms must undergo retrofits or be phased out within a prescribed period. 2) New, expansion and renovation projects must meet Grade 2 (access) limits before commissioning. 3) Grade 1 (advanced) values serve as benchmarks to guide industry best practice.</t>
        </is>
      </c>
      <c r="AK110" s="439" t="inlineStr">
        <is>
          <t>N/A</t>
        </is>
      </c>
      <c r="AL110" s="439" t="inlineStr">
        <is>
          <t>N/A</t>
        </is>
      </c>
      <c r="AM110" s="439" t="inlineStr">
        <is>
          <t>Inspections or audits conducted by government authorities or third parties; Energy consumption data reporting by firms</t>
        </is>
      </c>
      <c r="AN110" s="439" t="inlineStr">
        <is>
          <t>Market regulatory authorities conduct supervision inspections on sintered wall materials and foam glass producers' compliance with energy intensity limit standards; firms must submit annual energy consumption data and undergo energy conservation supervision.</t>
        </is>
      </c>
      <c r="AO110" s="439" t="inlineStr">
        <is>
          <t>Compliance order; Fines; Differentiated electricity pricing; Phase-out and closure</t>
        </is>
      </c>
      <c r="AP110" s="439" t="inlineStr">
        <is>
          <t>For sintered wall materials or foam glass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10" s="439" t="inlineStr">
        <is>
          <t>The state encourages sintered wall materials and foam glass producers to benchmark against Grade 1 advanced values and undertake energy conservation and carbon reduction retrofits, guiding and supporting uptake of advanced production capacity through energy conservation reviews and green factory designation.</t>
        </is>
      </c>
      <c r="AR110" s="439" t="inlineStr">
        <is>
          <t>The state encourages sintered wall materials and foam glass producers to benchmark against Grade 1 advanced values and undertake energy conservation and carbon reduction retrofits, guiding and supporting uptake of advanced production capacity through energy conservation reviews and green factory designation.</t>
        </is>
      </c>
      <c r="AS110" s="439" t="inlineStr">
        <is>
          <t>N/A</t>
        </is>
      </c>
      <c r="AT110" s="439" t="inlineStr">
        <is>
          <t>N/A</t>
        </is>
      </c>
      <c r="AU110" s="439" t="inlineStr">
        <is>
          <t>C23</t>
        </is>
      </c>
      <c r="AV110" s="439" t="inlineStr">
        <is>
          <t>CO2</t>
        </is>
      </c>
      <c r="AW110" s="439" t="inlineStr">
        <is>
          <t>Positive</t>
        </is>
      </c>
      <c r="AX110" s="439" t="inlineStr">
        <is>
          <t>Energy conservation</t>
        </is>
      </c>
      <c r="AY110" s="439" t="inlineStr">
        <is>
          <t>GB 30526-2019 Norm of Energy Consumption per Unit Production of Sintered Wall Materials and Foam Glass</t>
        </is>
      </c>
      <c r="AZ110" s="439" t="inlineStr">
        <is>
          <t>https://openstd.samr.gov.cn/bzgk/std/newGbInfo?hcno=6F51EED8D314AC04CFA4642EB9D519AC</t>
        </is>
      </c>
      <c r="BA110" s="439" t="inlineStr">
        <is>
          <t>GB 30526-2014 (superseded, sintered wall materials only): https://openstd.samr.gov.cn/bzgk/std/nd?no=2142</t>
        </is>
      </c>
    </row>
    <row r="111">
      <c r="A111" s="439" t="inlineStr">
        <is>
          <t>CHNPRFEILI46S000</t>
        </is>
      </c>
      <c r="B111" s="439" t="inlineStr">
        <is>
          <t>Instrument</t>
        </is>
      </c>
      <c r="C111" s="439" t="inlineStr">
        <is>
          <t>Performance standard</t>
        </is>
      </c>
      <c r="D111" s="439" t="inlineStr">
        <is>
          <t>Energy intensity limit for industrial production</t>
        </is>
      </c>
      <c r="E111" s="439" t="inlineStr">
        <is>
          <t>Industry</t>
        </is>
      </c>
      <c r="F111" s="439" t="inlineStr">
        <is>
          <t>Cement products</t>
        </is>
      </c>
      <c r="G111" s="439" t="inlineStr">
        <is>
          <t>水泥制品单位产品能源消耗限额</t>
        </is>
      </c>
      <c r="H111" s="439" t="inlineStr">
        <is>
          <t>Norm of Energy Consumption per Unit Production of Cement Products</t>
        </is>
      </c>
      <c r="I111" s="439" t="inlineStr">
        <is>
          <t>N/A</t>
        </is>
      </c>
      <c r="J111" s="439" t="inlineStr">
        <is>
          <t>GB 38263-2019 Norm of Energy Consumption per Unit Production of Cement Products is a mandatory national standard, published on 14 October 2019 and effective 1 May 2020. It applies to the calculation and assessment of energy consumption per unit production, and the energy consumption control of new, expansion and renovation projects for firms producing concrete piles, concrete poles, precast concrete elements and reinforced concrete drainage pipes. Energy intensity limits are classified into three grades (Grade 1 is the most stringent), with Grade 3 as the minimum limit (mandatory for existing firms), Grade 2 as the access limit (mandatory for new, expansion and renovation projects), and Grade 1 as the advanced benchmark. This is the first mandatory energy intensity limit national standard for the cement products industry.</t>
        </is>
      </c>
      <c r="K111" s="439" t="inlineStr">
        <is>
          <t>Energy efficiency; Energy conservation</t>
        </is>
      </c>
      <c r="L111" s="439" t="inlineStr">
        <is>
          <t>Direct</t>
        </is>
      </c>
      <c r="M111" s="439" t="inlineStr">
        <is>
          <t>Supply-side</t>
        </is>
      </c>
      <c r="N111" s="439" t="inlineStr">
        <is>
          <t>CHN</t>
        </is>
      </c>
      <c r="O111" s="439" t="inlineStr">
        <is>
          <t>national</t>
        </is>
      </c>
      <c r="P111" s="439" t="inlineStr">
        <is>
          <t>N/A</t>
        </is>
      </c>
      <c r="Q111" s="439" t="inlineStr">
        <is>
          <t>14/10/2019</t>
        </is>
      </c>
      <c r="R111" s="439" t="inlineStr">
        <is>
          <t>01/05/2020</t>
        </is>
      </c>
      <c r="S111" s="439" t="inlineStr">
        <is>
          <t>N/A</t>
        </is>
      </c>
      <c r="T111" s="439" t="inlineStr">
        <is>
          <t>N/A</t>
        </is>
      </c>
      <c r="U111" s="439" t="inlineStr">
        <is>
          <t>N/A</t>
        </is>
      </c>
      <c r="V111" s="439">
        <f>IF(R111="","In force",IF(R111="N/A","In force",IF(TODAY()&lt;DATE(VALUE(RIGHT(R111,4)),VALUE(MID(R111,4,2)),VALUE(LEFT(R111,2))),"Scheduled",IF(S111="","In force",IF(S111="N/A","In force",IF(TODAY()&lt;DATE(VALUE(RIGHT(S111,4)),VALUE(MID(S111,4,2)),VALUE(LEFT(S111,2))),"In force","Ended"))))))</f>
        <v/>
      </c>
      <c r="W111" s="439" t="inlineStr">
        <is>
          <t>State Administration for Market Regulation; Standardization Administration of China</t>
        </is>
      </c>
      <c r="X111" s="439" t="inlineStr">
        <is>
          <t>Cement products production workshops or lines</t>
        </is>
      </c>
      <c r="Y111" s="439" t="inlineStr">
        <is>
          <t>New; Existing</t>
        </is>
      </c>
      <c r="Z111" s="439" t="inlineStr">
        <is>
          <t>Production systems for concrete pipe piles (including prestressed concrete pipe piles, prestressed high-strength concrete pipe piles, etc.), concrete poles, precast concrete elements (including precast concrete wall panels, precast concrete beams and columns, precast concrete staircases, etc.) and reinforced concrete drainage pipes, including concrete mixing, reinforcement processing, moulding, and curing (steam curing or natural curing) as main processes.</t>
        </is>
      </c>
      <c r="AA111" s="439" t="inlineStr">
        <is>
          <t>N/A</t>
        </is>
      </c>
      <c r="AB111" s="439" t="inlineStr">
        <is>
          <t>N/A</t>
        </is>
      </c>
      <c r="AC111" s="439" t="inlineStr">
        <is>
          <t>Firms</t>
        </is>
      </c>
      <c r="AD111" s="439" t="inlineStr">
        <is>
          <t>Firms operating concrete pipe pile, concrete pole, precast concrete element or reinforced concrete drainage pipe production systems within China.</t>
        </is>
      </c>
      <c r="AE111" s="439" t="inlineStr">
        <is>
          <t>Production</t>
        </is>
      </c>
      <c r="AF111" s="439" t="inlineStr">
        <is>
          <t>Operation of cement products production systems. Existing firms must meet Grade 3 (minimum) intensity limits; new, expansion and renovation firms must meet Grade 2 (access) limits.</t>
        </is>
      </c>
      <c r="AG111" s="439" t="inlineStr">
        <is>
          <t>Grade 3</t>
        </is>
      </c>
      <c r="AH111" s="439" t="inlineStr">
        <is>
          <t>Energy intensity limit grade</t>
        </is>
      </c>
      <c r="AI111"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production (kgce/m³ or kgce/unit) is the evaluation metric, with limits set by product type. Prestressed high-strength concrete pipe pile (PHC): Grade 3 ≤73, Grade 2 ≤60, Grade 1 ≤50 kgce/m³. Prestressed concrete pipe pile (PC): Grade 3 ≤65, Grade 2 ≤53, Grade 1 ≤44 kgce/m³. Concrete pole: Grade 3 ≤28, Grade 2 ≤22, Grade 1 ≤18 kgce/unit. Precast concrete element: Grade 3 ≤48, Grade 2 ≤38, Grade 1 ≤30 kgce/m³. Reinforced concrete drainage pipe: Grade 3 ≤55, Grade 2 ≤44, Grade 1 ≤35 kgce/m³.</t>
        </is>
      </c>
      <c r="AJ111" s="439" t="inlineStr">
        <is>
          <t>1) Existing cement products producers must meet Grade 3 (minimum) intensity limits to continue operating; non-compliant firms must undergo retrofits or be phased out within a prescribed period. 2) New, expansion and renovation projects must meet Grade 2 (access) limits before commissioning. 3) Grade 1 (advanced) values serve as benchmarks to guide industry best practice.</t>
        </is>
      </c>
      <c r="AK111" s="439" t="inlineStr">
        <is>
          <t>N/A</t>
        </is>
      </c>
      <c r="AL111" s="439" t="inlineStr">
        <is>
          <t>N/A</t>
        </is>
      </c>
      <c r="AM111" s="439" t="inlineStr">
        <is>
          <t>Inspections or audits conducted by government authorities or third parties; Energy consumption data reporting by firms</t>
        </is>
      </c>
      <c r="AN111" s="439" t="inlineStr">
        <is>
          <t>Market regulatory authorities conduct supervision inspections on cement products producers' compliance with energy intensity limit standards; firms must submit annual energy consumption data and undergo energy conservation supervision.</t>
        </is>
      </c>
      <c r="AO111" s="439" t="inlineStr">
        <is>
          <t>Compliance order; Fines; Differentiated electricity pricing; Phase-out and closure</t>
        </is>
      </c>
      <c r="AP111" s="439" t="inlineStr">
        <is>
          <t>For cement products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11" s="439" t="inlineStr">
        <is>
          <t>The state encourages cement products producers to benchmark against Grade 1 advanced values and undertake energy conservation and carbon reduction retrofits, guiding and supporting uptake of advanced production capacity through energy conservation reviews and green factory designation.</t>
        </is>
      </c>
      <c r="AR111" s="439" t="inlineStr">
        <is>
          <t>The state encourages cement products producers to benchmark against Grade 1 advanced values and undertake energy conservation and carbon reduction retrofits, guiding and supporting uptake of advanced production capacity through energy conservation reviews and green factory designation.</t>
        </is>
      </c>
      <c r="AS111" s="439" t="inlineStr">
        <is>
          <t>N/A</t>
        </is>
      </c>
      <c r="AT111" s="439" t="inlineStr">
        <is>
          <t>N/A</t>
        </is>
      </c>
      <c r="AU111" s="439" t="inlineStr">
        <is>
          <t>C23</t>
        </is>
      </c>
      <c r="AV111" s="439" t="inlineStr">
        <is>
          <t>CO2</t>
        </is>
      </c>
      <c r="AW111" s="439" t="inlineStr">
        <is>
          <t>Positive</t>
        </is>
      </c>
      <c r="AX111" s="439" t="inlineStr">
        <is>
          <t>Energy conservation</t>
        </is>
      </c>
      <c r="AY111" s="439" t="inlineStr">
        <is>
          <t>GB 38263-2019 Norm of Energy Consumption per Unit Production of Cement Products</t>
        </is>
      </c>
      <c r="AZ111" s="439" t="inlineStr">
        <is>
          <t>https://openstd.samr.gov.cn/bzgk/std/newGbInfo?hcno=7C344F125FEDFB324891860636875FC2</t>
        </is>
      </c>
      <c r="BA111" s="439" t="inlineStr">
        <is>
          <t>N/A</t>
        </is>
      </c>
    </row>
    <row r="112">
      <c r="A112" s="439" t="inlineStr">
        <is>
          <t>CHNPRFEILI47S000</t>
        </is>
      </c>
      <c r="B112" s="439" t="inlineStr">
        <is>
          <t>Instrument</t>
        </is>
      </c>
      <c r="C112" s="439" t="inlineStr">
        <is>
          <t>Performance standard</t>
        </is>
      </c>
      <c r="D112" s="439" t="inlineStr">
        <is>
          <t>Energy intensity limit for industrial production</t>
        </is>
      </c>
      <c r="E112" s="439" t="inlineStr">
        <is>
          <t>Industry</t>
        </is>
      </c>
      <c r="F112" s="439" t="inlineStr">
        <is>
          <t>Glass manufacturing</t>
        </is>
      </c>
      <c r="G112" s="439" t="inlineStr">
        <is>
          <t>玻璃和铸石单位产品能源消耗限额</t>
        </is>
      </c>
      <c r="H112" s="439" t="inlineStr">
        <is>
          <t>Norm of Energy Consumption per Unit Production of Glass and Cast Stone</t>
        </is>
      </c>
      <c r="I112" s="439" t="inlineStr">
        <is>
          <t>N/A</t>
        </is>
      </c>
      <c r="J112" s="439" t="inlineStr">
        <is>
          <t>GB 21340-2019 Norm of Energy Consumption per Unit Production of Glass and Cast Stone is a mandatory national standard, published on 14 October 2019 and effective 1 May 2020, consolidating and replacing GB 21340-2013, GB 30252-2013 and GB 29451-2012. It applies to the calculation and assessment of energy consumption per unit production, and the energy consumption control of new, expansion and renovation projects for firms producing flat glass (float process) and cast stone (melting and casting process). Energy intensity limits are classified into three grades (Grade 1 is the most stringent), with Grade 3 as the minimum limit (mandatory for existing firms), Grade 2 as the access limit (mandatory for new, expansion and renovation projects), and Grade 1 as the advanced benchmark. This standard consolidated the energy intensity limits for flat glass and cast stone into a single standard for the first time.</t>
        </is>
      </c>
      <c r="K112" s="439" t="inlineStr">
        <is>
          <t>Energy efficiency; Energy conservation</t>
        </is>
      </c>
      <c r="L112" s="439" t="inlineStr">
        <is>
          <t>Direct</t>
        </is>
      </c>
      <c r="M112" s="439" t="inlineStr">
        <is>
          <t>Supply-side</t>
        </is>
      </c>
      <c r="N112" s="439" t="inlineStr">
        <is>
          <t>CHN</t>
        </is>
      </c>
      <c r="O112" s="439" t="inlineStr">
        <is>
          <t>national</t>
        </is>
      </c>
      <c r="P112" s="439" t="inlineStr">
        <is>
          <t>N/A</t>
        </is>
      </c>
      <c r="Q112" s="439" t="inlineStr">
        <is>
          <t>31/12/2012</t>
        </is>
      </c>
      <c r="R112" s="439" t="inlineStr">
        <is>
          <t>01/10/2013</t>
        </is>
      </c>
      <c r="S112" s="439" t="inlineStr">
        <is>
          <t>N/A</t>
        </is>
      </c>
      <c r="T112" s="439" t="inlineStr">
        <is>
          <t>14/10/2019</t>
        </is>
      </c>
      <c r="U112" s="439" t="inlineStr">
        <is>
          <t>On 14 October 2019, GB 21340-2019 was published, consolidating and replacing GB 21340-2013 (flat glass), GB 30252-2013 (photovoltaic rolled glass) and GB 29451-2012 (cast stone), combining the energy intensity limits for flat glass and cast stone into a single standard and updating intensity limit indicators, and replacing the minimum/access/advanced value system with the Grade 1/2/3 energy intensity limit grade system.</t>
        </is>
      </c>
      <c r="V112" s="439">
        <f>IF(R112="","In force",IF(R112="N/A","In force",IF(TODAY()&lt;DATE(VALUE(RIGHT(R112,4)),VALUE(MID(R112,4,2)),VALUE(LEFT(R112,2))),"Scheduled",IF(S112="","In force",IF(S112="N/A","In force",IF(TODAY()&lt;DATE(VALUE(RIGHT(S112,4)),VALUE(MID(S112,4,2)),VALUE(LEFT(S112,2))),"In force","Ended"))))))</f>
        <v/>
      </c>
      <c r="W112" s="439" t="inlineStr">
        <is>
          <t>State Administration for Market Regulation; Standardization Administration of China</t>
        </is>
      </c>
      <c r="X112" s="439" t="inlineStr">
        <is>
          <t>Glass and cast stone production installations</t>
        </is>
      </c>
      <c r="Y112" s="439" t="inlineStr">
        <is>
          <t>New; Existing</t>
        </is>
      </c>
      <c r="Z112" s="439" t="inlineStr">
        <is>
          <t>Flat glass production installations (float process, producing colourless transparent or body-tinted flat glass from silica sand and other raw materials through batching, melting, forming and annealing processes, including ordinary flat glass and ultra-clear glass; excluding photovoltaic rolled glass) and cast stone production installations (melting and casting process, producing cast stone slabs, cast stone pipes and other products from basalt, diabase and other raw materials through batching, melting, casting and crystallisation annealing processes).</t>
        </is>
      </c>
      <c r="AA112" s="439" t="inlineStr">
        <is>
          <t>N/A</t>
        </is>
      </c>
      <c r="AB112" s="439" t="inlineStr">
        <is>
          <t>N/A</t>
        </is>
      </c>
      <c r="AC112" s="439" t="inlineStr">
        <is>
          <t>Firms</t>
        </is>
      </c>
      <c r="AD112" s="439" t="inlineStr">
        <is>
          <t>Firms operating flat glass or cast stone production installations within China.</t>
        </is>
      </c>
      <c r="AE112" s="439" t="inlineStr">
        <is>
          <t>Production</t>
        </is>
      </c>
      <c r="AF112" s="439" t="inlineStr">
        <is>
          <t>Operation of glass and cast stone production installations. Existing firms must meet Grade 3 (minimum) intensity limits; new, expansion and renovation firms must meet Grade 2 (access) limits.</t>
        </is>
      </c>
      <c r="AG112" s="439" t="inlineStr">
        <is>
          <t>Grade 3</t>
        </is>
      </c>
      <c r="AH112" s="439" t="inlineStr">
        <is>
          <t>Energy intensity limit grade</t>
        </is>
      </c>
      <c r="AI112"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production (kgce/weight case or kgce/t) is the evaluation metric, with limits set by product type. Flat glass (float, ≤600 t/d): Grade 3 ≤12.0, Grade 2 ≤10.5, Grade 1 ≤9.0 kgce/weight case. Flat glass (float, &gt;600 t/d): Grade 3 ≤11.0, Grade 2 ≤9.5, Grade 1 ≤8.0 kgce/weight case. Cast stone: Grade 3 ≤550, Grade 2 ≤460, Grade 1 ≤380 kgce/t.</t>
        </is>
      </c>
      <c r="AJ112" s="439" t="inlineStr">
        <is>
          <t>1) Existing flat glass and cast stone producers must meet Grade 3 (minimum) intensity limits to continue operating; non-compliant firms must undergo retrofits or be phased out within a prescribed period. 2) New, expansion and renovation projects must meet Grade 2 (access) limits before commissioning. 3) Grade 1 (advanced) values serve as benchmarks to guide industry best practice.</t>
        </is>
      </c>
      <c r="AK112" s="439" t="inlineStr">
        <is>
          <t>N/A</t>
        </is>
      </c>
      <c r="AL112" s="439" t="inlineStr">
        <is>
          <t>N/A</t>
        </is>
      </c>
      <c r="AM112" s="439" t="inlineStr">
        <is>
          <t>Inspections or audits conducted by government authorities or third parties; Energy consumption data reporting by firms</t>
        </is>
      </c>
      <c r="AN112" s="439" t="inlineStr">
        <is>
          <t>Market regulatory authorities conduct supervision inspections on glass and cast stone producers' compliance with energy intensity limit standards; firms must submit annual energy consumption data and undergo energy conservation supervision.</t>
        </is>
      </c>
      <c r="AO112" s="439" t="inlineStr">
        <is>
          <t>Compliance order; Fines; Differentiated electricity pricing; Phase-out and closure</t>
        </is>
      </c>
      <c r="AP112" s="439" t="inlineStr">
        <is>
          <t>For flat glass or cast stone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12" s="439" t="inlineStr">
        <is>
          <t>The state encourages flat glass and cast stone producers to benchmark against Grade 1 advanced values and undertake energy conservation and carbon reduction retrofits, guiding and supporting uptake of advanced production capacity through energy conservation reviews and green factory designation.</t>
        </is>
      </c>
      <c r="AR112" s="439" t="inlineStr">
        <is>
          <t>The state encourages flat glass and cast stone producers to benchmark against Grade 1 advanced values and undertake energy conservation and carbon reduction retrofits, guiding and supporting uptake of advanced production capacity through energy conservation reviews and green factory designation.</t>
        </is>
      </c>
      <c r="AS112" s="439" t="inlineStr">
        <is>
          <t>N/A</t>
        </is>
      </c>
      <c r="AT112" s="439" t="inlineStr">
        <is>
          <t>N/A</t>
        </is>
      </c>
      <c r="AU112" s="439" t="inlineStr">
        <is>
          <t>C23</t>
        </is>
      </c>
      <c r="AV112" s="439" t="inlineStr">
        <is>
          <t>CO2</t>
        </is>
      </c>
      <c r="AW112" s="439" t="inlineStr">
        <is>
          <t>Positive</t>
        </is>
      </c>
      <c r="AX112" s="439" t="inlineStr">
        <is>
          <t>Energy conservation</t>
        </is>
      </c>
      <c r="AY112" s="439" t="inlineStr">
        <is>
          <t>GB 21340-2019 Norm of Energy Consumption per Unit Production of Glass and Cast Stone</t>
        </is>
      </c>
      <c r="AZ112" s="439" t="inlineStr">
        <is>
          <t>https://openstd.samr.gov.cn/bzgk/std/newGbInfo?hcno=5CB1DAEFA1CDE5510AB6E9943A0E6951</t>
        </is>
      </c>
      <c r="BA112" s="439" t="inlineStr">
        <is>
          <t>GB 21340-2013 (superseded, flat glass); GB 30252-2013 (superseded, photovoltaic rolled glass); GB 29451-2012 (superseded, cast stone): https://openstd.samr.gov.cn/bzgk/std/nd?no=2142</t>
        </is>
      </c>
    </row>
    <row r="113">
      <c r="A113" s="439" t="inlineStr">
        <is>
          <t>CHNPRFEILI48S000</t>
        </is>
      </c>
      <c r="B113" s="439" t="inlineStr">
        <is>
          <t>Instrument</t>
        </is>
      </c>
      <c r="C113" s="439" t="inlineStr">
        <is>
          <t>Performance standard</t>
        </is>
      </c>
      <c r="D113" s="439" t="inlineStr">
        <is>
          <t>Energy intensity limit for industrial production</t>
        </is>
      </c>
      <c r="E113" s="439" t="inlineStr">
        <is>
          <t>Industry</t>
        </is>
      </c>
      <c r="F113" s="439" t="inlineStr">
        <is>
          <t>Ready-mixed concrete</t>
        </is>
      </c>
      <c r="G113" s="439" t="inlineStr">
        <is>
          <t>预拌混凝土单位产品能源消耗限额</t>
        </is>
      </c>
      <c r="H113" s="439" t="inlineStr">
        <is>
          <t>Norm of Energy Consumption per Unit Production of Ready-Mixed Concrete</t>
        </is>
      </c>
      <c r="I113" s="439" t="inlineStr">
        <is>
          <t>N/A</t>
        </is>
      </c>
      <c r="J113" s="439" t="inlineStr">
        <is>
          <t>GB 36888-2018 Norm of Energy Consumption per Unit Production of Ready-Mixed Concrete is a mandatory national standard, published on 19 November 2018 and effective 1 December 2019. It applies to the calculation and assessment of energy consumption per unit production, and the energy consumption control of new, expansion and renovation projects for firms producing ready-mixed concrete (including ordinary concrete and high-strength concrete). Energy intensity limits are classified into three grades (Grade 1 is the most stringent), with Grade 3 as the minimum limit (mandatory for existing firms), Grade 2 as the access limit (mandatory for new, expansion and renovation projects), and Grade 1 as the advanced benchmark. This is the first mandatory energy intensity limit national standard for the ready-mixed concrete industry.</t>
        </is>
      </c>
      <c r="K113" s="439" t="inlineStr">
        <is>
          <t>Energy efficiency; Energy conservation</t>
        </is>
      </c>
      <c r="L113" s="439" t="inlineStr">
        <is>
          <t>Direct</t>
        </is>
      </c>
      <c r="M113" s="439" t="inlineStr">
        <is>
          <t>Supply-side</t>
        </is>
      </c>
      <c r="N113" s="439" t="inlineStr">
        <is>
          <t>CHN</t>
        </is>
      </c>
      <c r="O113" s="439" t="inlineStr">
        <is>
          <t>national</t>
        </is>
      </c>
      <c r="P113" s="439" t="inlineStr">
        <is>
          <t>N/A</t>
        </is>
      </c>
      <c r="Q113" s="439" t="inlineStr">
        <is>
          <t>19/11/2018</t>
        </is>
      </c>
      <c r="R113" s="439" t="inlineStr">
        <is>
          <t>01/12/2019</t>
        </is>
      </c>
      <c r="S113" s="439" t="inlineStr">
        <is>
          <t>N/A</t>
        </is>
      </c>
      <c r="T113" s="439" t="inlineStr">
        <is>
          <t>N/A</t>
        </is>
      </c>
      <c r="U113" s="439" t="inlineStr">
        <is>
          <t>N/A</t>
        </is>
      </c>
      <c r="V113" s="439">
        <f>IF(R113="","In force",IF(R113="N/A","In force",IF(TODAY()&lt;DATE(VALUE(RIGHT(R113,4)),VALUE(MID(R113,4,2)),VALUE(LEFT(R113,2))),"Scheduled",IF(S113="","In force",IF(S113="N/A","In force",IF(TODAY()&lt;DATE(VALUE(RIGHT(S113,4)),VALUE(MID(S113,4,2)),VALUE(LEFT(S113,2))),"In force","Ended"))))))</f>
        <v/>
      </c>
      <c r="W113" s="439" t="inlineStr">
        <is>
          <t>State Administration for Market Regulation; Standardization Administration of China</t>
        </is>
      </c>
      <c r="X113" s="439" t="inlineStr">
        <is>
          <t>Ready-mixed concrete batching plants</t>
        </is>
      </c>
      <c r="Y113" s="439" t="inlineStr">
        <is>
          <t>New; Existing</t>
        </is>
      </c>
      <c r="Z113" s="439" t="inlineStr">
        <is>
          <t>Ready-mixed concrete batching plants (towers), including aggregate yard and conveying systems, powder silos, admixture systems, batching mixer and control systems, discharge and transport systems. Products include ordinary concrete (C10-C60), high-strength concrete (above C60) and other strength grades of ready-mixed concrete. Excludes site-mixed concrete and ready-mixed mortar.</t>
        </is>
      </c>
      <c r="AA113" s="439" t="inlineStr">
        <is>
          <t>N/A</t>
        </is>
      </c>
      <c r="AB113" s="439" t="inlineStr">
        <is>
          <t>N/A</t>
        </is>
      </c>
      <c r="AC113" s="439" t="inlineStr">
        <is>
          <t>Firms</t>
        </is>
      </c>
      <c r="AD113" s="439" t="inlineStr">
        <is>
          <t>Firms operating ready-mixed concrete batching plants within China.</t>
        </is>
      </c>
      <c r="AE113" s="439" t="inlineStr">
        <is>
          <t>Production</t>
        </is>
      </c>
      <c r="AF113" s="439" t="inlineStr">
        <is>
          <t>Operation of ready-mixed concrete batching plants. Existing firms must meet Grade 3 (minimum) intensity limits; new, expansion and renovation firms must meet Grade 2 (access) limits.</t>
        </is>
      </c>
      <c r="AG113" s="439" t="inlineStr">
        <is>
          <t>Grade 3</t>
        </is>
      </c>
      <c r="AH113" s="439" t="inlineStr">
        <is>
          <t>Energy intensity limit grade</t>
        </is>
      </c>
      <c r="AI113"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production (kgce/m³) is the evaluation metric, with limits set depending on whether transport vehicles are included. Ready-mixed concrete (including transport vehicle energy): Grade 3 ≤1.30, Grade 2 ≤1.10, Grade 1 ≤0.85 kgce/m³. Ready-mixed concrete (excluding transport vehicle energy): Grade 3 ≤0.90, Grade 2 ≤0.75, Grade 1 ≤0.60 kgce/m³.</t>
        </is>
      </c>
      <c r="AJ113" s="439" t="inlineStr">
        <is>
          <t>1) Existing ready-mixed concrete producers must meet Grade 3 (minimum) intensity limits to continue operating; non-compliant firms must undergo retrofits or be phased out within a prescribed period. 2) New, expansion and renovation projects must meet Grade 2 (access) limits before commissioning. 3) Grade 1 (advanced) values serve as benchmarks to guide industry best practice.</t>
        </is>
      </c>
      <c r="AK113" s="439" t="inlineStr">
        <is>
          <t>N/A</t>
        </is>
      </c>
      <c r="AL113" s="439" t="inlineStr">
        <is>
          <t>N/A</t>
        </is>
      </c>
      <c r="AM113" s="439" t="inlineStr">
        <is>
          <t>Inspections or audits conducted by government authorities or third parties; Energy consumption data reporting by firms</t>
        </is>
      </c>
      <c r="AN113" s="439" t="inlineStr">
        <is>
          <t>Market regulatory authorities conduct supervision inspections on ready-mixed concrete producers' compliance with energy intensity limit standards; firms must submit annual energy consumption data and undergo energy conservation supervision.</t>
        </is>
      </c>
      <c r="AO113" s="439" t="inlineStr">
        <is>
          <t>Compliance order; Fines; Differentiated electricity pricing; Phase-out and closure</t>
        </is>
      </c>
      <c r="AP113" s="439" t="inlineStr">
        <is>
          <t>For ready-mixed concrete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13" s="439" t="inlineStr">
        <is>
          <t>The state encourages ready-mixed concrete producers to benchmark against Grade 1 advanced values and undertake energy conservation and carbon reduction retrofits, guiding and supporting uptake of advanced production capacity through energy conservation reviews and green factory designation.</t>
        </is>
      </c>
      <c r="AR113" s="439" t="inlineStr">
        <is>
          <t>The state encourages ready-mixed concrete producers to benchmark against Grade 1 advanced values and undertake energy conservation and carbon reduction retrofits, guiding and supporting uptake of advanced production capacity through energy conservation reviews and green factory designation.</t>
        </is>
      </c>
      <c r="AS113" s="439" t="inlineStr">
        <is>
          <t>N/A</t>
        </is>
      </c>
      <c r="AT113" s="439" t="inlineStr">
        <is>
          <t>N/A</t>
        </is>
      </c>
      <c r="AU113" s="439" t="inlineStr">
        <is>
          <t>C23</t>
        </is>
      </c>
      <c r="AV113" s="439" t="inlineStr">
        <is>
          <t>CO2</t>
        </is>
      </c>
      <c r="AW113" s="439" t="inlineStr">
        <is>
          <t>Positive</t>
        </is>
      </c>
      <c r="AX113" s="439" t="inlineStr">
        <is>
          <t>Energy conservation</t>
        </is>
      </c>
      <c r="AY113" s="439" t="inlineStr">
        <is>
          <t>GB 36888-2018 Norm of Energy Consumption per Unit Production of Ready-Mixed Concrete</t>
        </is>
      </c>
      <c r="AZ113" s="439" t="inlineStr">
        <is>
          <t>https://openstd.samr.gov.cn/bzgk/std/newGbInfo?hcno=1AC950A21CEA5AAF829F02144F352E7C</t>
        </is>
      </c>
      <c r="BA113" s="439" t="inlineStr">
        <is>
          <t>N/A</t>
        </is>
      </c>
    </row>
    <row r="114">
      <c r="A114" s="439" t="inlineStr">
        <is>
          <t>CHNPRFEILI49S000</t>
        </is>
      </c>
      <c r="B114" s="439" t="inlineStr">
        <is>
          <t>Instrument</t>
        </is>
      </c>
      <c r="C114" s="439" t="inlineStr">
        <is>
          <t>Performance standard</t>
        </is>
      </c>
      <c r="D114" s="439" t="inlineStr">
        <is>
          <t>Energy intensity limit for industrial production</t>
        </is>
      </c>
      <c r="E114" s="439" t="inlineStr">
        <is>
          <t>Industry</t>
        </is>
      </c>
      <c r="F114" s="439" t="inlineStr">
        <is>
          <t>Abrasives</t>
        </is>
      </c>
      <c r="G114" s="439" t="inlineStr">
        <is>
          <t>刚玉单位产品能源消耗限额</t>
        </is>
      </c>
      <c r="H114" s="439" t="inlineStr">
        <is>
          <t>Norm of Energy Consumption per Unit Production of Corundum</t>
        </is>
      </c>
      <c r="I114" s="439" t="inlineStr">
        <is>
          <t>N/A</t>
        </is>
      </c>
      <c r="J114" s="439" t="inlineStr">
        <is>
          <t>GB 36892-2018 Norm of Energy Consumption per Unit Production of Corundum is a mandatory national standard, published on 19 November 2018 and effective 1 December 2019. It applies to the calculation and assessment of energy consumption per unit production, and the energy consumption control of new, expansion and renovation projects for firms producing brown fused alumina, white fused alumina, dense fused alumina, sub-white fused alumina and other corundum products from bauxite, alumina and other raw materials via electric arc furnace smelting. Energy intensity limits are classified into three grades (Grade 1 is the most stringent), with Grade 3 as the minimum limit (mandatory for existing firms), Grade 2 as the access limit (mandatory for new, expansion and renovation projects), and Grade 1 as the advanced benchmark. This is the first mandatory energy intensity limit national standard for the corundum industry.</t>
        </is>
      </c>
      <c r="K114" s="439" t="inlineStr">
        <is>
          <t>Energy efficiency; Energy conservation</t>
        </is>
      </c>
      <c r="L114" s="439" t="inlineStr">
        <is>
          <t>Direct</t>
        </is>
      </c>
      <c r="M114" s="439" t="inlineStr">
        <is>
          <t>Supply-side</t>
        </is>
      </c>
      <c r="N114" s="439" t="inlineStr">
        <is>
          <t>CHN</t>
        </is>
      </c>
      <c r="O114" s="439" t="inlineStr">
        <is>
          <t>national</t>
        </is>
      </c>
      <c r="P114" s="439" t="inlineStr">
        <is>
          <t>N/A</t>
        </is>
      </c>
      <c r="Q114" s="439" t="inlineStr">
        <is>
          <t>19/11/2018</t>
        </is>
      </c>
      <c r="R114" s="439" t="inlineStr">
        <is>
          <t>01/12/2019</t>
        </is>
      </c>
      <c r="S114" s="439" t="inlineStr">
        <is>
          <t>N/A</t>
        </is>
      </c>
      <c r="T114" s="439" t="inlineStr">
        <is>
          <t>N/A</t>
        </is>
      </c>
      <c r="U114" s="439" t="inlineStr">
        <is>
          <t>N/A</t>
        </is>
      </c>
      <c r="V114" s="439">
        <f>IF(R114="","In force",IF(R114="N/A","In force",IF(TODAY()&lt;DATE(VALUE(RIGHT(R114,4)),VALUE(MID(R114,4,2)),VALUE(LEFT(R114,2))),"Scheduled",IF(S114="","In force",IF(S114="N/A","In force",IF(TODAY()&lt;DATE(VALUE(RIGHT(S114,4)),VALUE(MID(S114,4,2)),VALUE(LEFT(S114,2))),"In force","Ended"))))))</f>
        <v/>
      </c>
      <c r="W114" s="439" t="inlineStr">
        <is>
          <t>State Administration for Market Regulation; Standardization Administration of China</t>
        </is>
      </c>
      <c r="X114" s="439" t="inlineStr">
        <is>
          <t>Corundum smelting production installations</t>
        </is>
      </c>
      <c r="Y114" s="439" t="inlineStr">
        <is>
          <t>New; Existing</t>
        </is>
      </c>
      <c r="Z114" s="439" t="inlineStr">
        <is>
          <t>Production installations producing brown fused alumina, white fused alumina, dense fused alumina, sub-white fused alumina and other synthetic corundum abrasives from bauxite, alumina and other raw materials using electric arc furnaces (tilting and fixed types) through high-temperature smelting, including raw material preparation, electric arc furnace smelting, cooling, crushing, classification and magnetic separation as main processes.</t>
        </is>
      </c>
      <c r="AA114" s="439" t="inlineStr">
        <is>
          <t>N/A</t>
        </is>
      </c>
      <c r="AB114" s="439" t="inlineStr">
        <is>
          <t>N/A</t>
        </is>
      </c>
      <c r="AC114" s="439" t="inlineStr">
        <is>
          <t>Firms</t>
        </is>
      </c>
      <c r="AD114" s="439" t="inlineStr">
        <is>
          <t>Firms operating corundum smelting production installations within China.</t>
        </is>
      </c>
      <c r="AE114" s="439" t="inlineStr">
        <is>
          <t>Production</t>
        </is>
      </c>
      <c r="AF114" s="439" t="inlineStr">
        <is>
          <t>Operation of corundum smelting production installations. Existing firms must meet Grade 3 (minimum) intensity limits; new, expansion and renovation firms must meet Grade 2 (access) limits.</t>
        </is>
      </c>
      <c r="AG114" s="439" t="inlineStr">
        <is>
          <t>Grade 3</t>
        </is>
      </c>
      <c r="AH114" s="439" t="inlineStr">
        <is>
          <t>Energy intensity limit grade</t>
        </is>
      </c>
      <c r="AI114"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production (kgce/t) is the evaluation metric, with limits set by corundum type and furnace type. Brown fused alumina (tilting furnace): Grade 3 ≤320, Grade 2 ≤280, Grade 1 ≤250. Brown fused alumina (fixed furnace): Grade 3 ≤380, Grade 2 ≤340, Grade 1 ≤310. White fused alumina: Grade 3 ≤430, Grade 2 ≤380, Grade 1 ≤340. Dense fused alumina: Grade 3 ≤520, Grade 2 ≤460, Grade 1 ≤410. Sub-white fused alumina: Grade 3 ≤350, Grade 2 ≤310, Grade 1 ≤280.</t>
        </is>
      </c>
      <c r="AJ114" s="439" t="inlineStr">
        <is>
          <t>1) Existing corundum producers must meet Grade 3 (minimum) intensity limits to continue operating; non-compliant firms must undergo retrofits or be phased out within a prescribed period. 2) New, expansion and renovation projects must meet Grade 2 (access) limits before commissioning. 3) Grade 1 (advanced) values serve as benchmarks to guide industry best practice.</t>
        </is>
      </c>
      <c r="AK114" s="439" t="inlineStr">
        <is>
          <t>N/A</t>
        </is>
      </c>
      <c r="AL114" s="439" t="inlineStr">
        <is>
          <t>N/A</t>
        </is>
      </c>
      <c r="AM114" s="439" t="inlineStr">
        <is>
          <t>Inspections or audits conducted by government authorities or third parties; Energy consumption data reporting by firms</t>
        </is>
      </c>
      <c r="AN114" s="439" t="inlineStr">
        <is>
          <t>Market regulatory authorities conduct supervision inspections on corundum producers' compliance with energy intensity limit standards; firms must submit annual energy consumption data and undergo energy conservation supervision.</t>
        </is>
      </c>
      <c r="AO114" s="439" t="inlineStr">
        <is>
          <t>Compliance order; Fines; Differentiated electricity pricing; Phase-out and closure</t>
        </is>
      </c>
      <c r="AP114" s="439" t="inlineStr">
        <is>
          <t>For corundum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14" s="439" t="inlineStr">
        <is>
          <t>The state encourages corundum producers to benchmark against Grade 1 advanced values and undertake energy conservation and carbon reduction retrofits, guiding and supporting uptake of advanced production capacity through energy conservation reviews and green factory designation.</t>
        </is>
      </c>
      <c r="AR114" s="439" t="inlineStr">
        <is>
          <t>The state encourages corundum producers to benchmark against Grade 1 advanced values and undertake energy conservation and carbon reduction retrofits, guiding and supporting uptake of advanced production capacity through energy conservation reviews and green factory designation.</t>
        </is>
      </c>
      <c r="AS114" s="439" t="inlineStr">
        <is>
          <t>N/A</t>
        </is>
      </c>
      <c r="AT114" s="439" t="inlineStr">
        <is>
          <t>N/A</t>
        </is>
      </c>
      <c r="AU114" s="439" t="inlineStr">
        <is>
          <t>C23</t>
        </is>
      </c>
      <c r="AV114" s="439" t="inlineStr">
        <is>
          <t>CO2</t>
        </is>
      </c>
      <c r="AW114" s="439" t="inlineStr">
        <is>
          <t>Positive</t>
        </is>
      </c>
      <c r="AX114" s="439" t="inlineStr">
        <is>
          <t>Energy conservation</t>
        </is>
      </c>
      <c r="AY114" s="439" t="inlineStr">
        <is>
          <t>GB 36892-2018 Norm of Energy Consumption per Unit Production of Corundum</t>
        </is>
      </c>
      <c r="AZ114" s="439" t="inlineStr">
        <is>
          <t>https://openstd.samr.gov.cn/bzgk/std/newGbInfo?hcno=E5D583F06BE74D216DBBF633B7B4988B</t>
        </is>
      </c>
      <c r="BA114" s="439" t="inlineStr">
        <is>
          <t>N/A</t>
        </is>
      </c>
    </row>
    <row r="115">
      <c r="A115" s="439" t="inlineStr">
        <is>
          <t>CHNPRFEILI50S000</t>
        </is>
      </c>
      <c r="B115" s="439" t="inlineStr">
        <is>
          <t>Instrument</t>
        </is>
      </c>
      <c r="C115" s="439" t="inlineStr">
        <is>
          <t>Performance standard</t>
        </is>
      </c>
      <c r="D115" s="439" t="inlineStr">
        <is>
          <t>Energy intensity limit for industrial production</t>
        </is>
      </c>
      <c r="E115" s="439" t="inlineStr">
        <is>
          <t>Industry</t>
        </is>
      </c>
      <c r="F115" s="439" t="inlineStr">
        <is>
          <t>Refractory materials</t>
        </is>
      </c>
      <c r="G115" s="439" t="inlineStr">
        <is>
          <t>莫来石单位产品能源消耗限额</t>
        </is>
      </c>
      <c r="H115" s="439" t="inlineStr">
        <is>
          <t>Norm of Energy Consumption per Unit Production of Mullite</t>
        </is>
      </c>
      <c r="I115" s="439" t="inlineStr">
        <is>
          <t>N/A</t>
        </is>
      </c>
      <c r="J115" s="439" t="inlineStr">
        <is>
          <t>GB 36891-2018 Norm of Energy Consumption per Unit Production of Mullite is a mandatory national standard, published on 19 November 2018 and effective 1 December 2019. It applies to the calculation and assessment of energy consumption per unit production, and the energy consumption control of new, expansion and renovation projects for firms producing mullite products from kaolin, industrial alumina and other raw materials via sintering or electro-fusion processes. Energy intensity limits are classified into three grades (Grade 1 is the most stringent), with Grade 3 as the minimum limit (mandatory for existing firms), Grade 2 as the access limit (mandatory for new, expansion and renovation projects), and Grade 1 as the advanced benchmark. This is the first mandatory energy intensity limit national standard for the mullite industry.</t>
        </is>
      </c>
      <c r="K115" s="439" t="inlineStr">
        <is>
          <t>Energy efficiency; Energy conservation</t>
        </is>
      </c>
      <c r="L115" s="439" t="inlineStr">
        <is>
          <t>Direct</t>
        </is>
      </c>
      <c r="M115" s="439" t="inlineStr">
        <is>
          <t>Supply-side</t>
        </is>
      </c>
      <c r="N115" s="439" t="inlineStr">
        <is>
          <t>CHN</t>
        </is>
      </c>
      <c r="O115" s="439" t="inlineStr">
        <is>
          <t>national</t>
        </is>
      </c>
      <c r="P115" s="439" t="inlineStr">
        <is>
          <t>N/A</t>
        </is>
      </c>
      <c r="Q115" s="439" t="inlineStr">
        <is>
          <t>19/11/2018</t>
        </is>
      </c>
      <c r="R115" s="439" t="inlineStr">
        <is>
          <t>01/12/2019</t>
        </is>
      </c>
      <c r="S115" s="439" t="inlineStr">
        <is>
          <t>N/A</t>
        </is>
      </c>
      <c r="T115" s="439" t="inlineStr">
        <is>
          <t>N/A</t>
        </is>
      </c>
      <c r="U115" s="439" t="inlineStr">
        <is>
          <t>N/A</t>
        </is>
      </c>
      <c r="V115" s="439">
        <f>IF(R115="","In force",IF(R115="N/A","In force",IF(TODAY()&lt;DATE(VALUE(RIGHT(R115,4)),VALUE(MID(R115,4,2)),VALUE(LEFT(R115,2))),"Scheduled",IF(S115="","In force",IF(S115="N/A","In force",IF(TODAY()&lt;DATE(VALUE(RIGHT(S115,4)),VALUE(MID(S115,4,2)),VALUE(LEFT(S115,2))),"In force","Ended"))))))</f>
        <v/>
      </c>
      <c r="W115" s="439" t="inlineStr">
        <is>
          <t>State Administration for Market Regulation; Standardization Administration of China</t>
        </is>
      </c>
      <c r="X115" s="439" t="inlineStr">
        <is>
          <t>Mullite production installations</t>
        </is>
      </c>
      <c r="Y115" s="439" t="inlineStr">
        <is>
          <t>New; Existing</t>
        </is>
      </c>
      <c r="Z115" s="439" t="inlineStr">
        <is>
          <t>Sintered mullite production installations (from kaolin, industrial alumina and other raw materials through batching, wet ball-milling, filter-pressing, drying, and high-temperature calcination in rotary or tunnel kilns) and electro-fused mullite production installations (from kaolin, industrial alumina and other raw materials through electric arc furnace high-temperature melting, cooling and crushing). Products include M45, M60, M70 and other mullite grades with different alumina content.</t>
        </is>
      </c>
      <c r="AA115" s="439" t="inlineStr">
        <is>
          <t>N/A</t>
        </is>
      </c>
      <c r="AB115" s="439" t="inlineStr">
        <is>
          <t>N/A</t>
        </is>
      </c>
      <c r="AC115" s="439" t="inlineStr">
        <is>
          <t>Firms</t>
        </is>
      </c>
      <c r="AD115" s="439" t="inlineStr">
        <is>
          <t>Firms operating sintered mullite or electro-fused mullite production installations within China.</t>
        </is>
      </c>
      <c r="AE115" s="439" t="inlineStr">
        <is>
          <t>Production</t>
        </is>
      </c>
      <c r="AF115" s="439" t="inlineStr">
        <is>
          <t>Operation of mullite production installations. Existing firms must meet Grade 3 (minimum) intensity limits; new, expansion and renovation firms must meet Grade 2 (access) limits.</t>
        </is>
      </c>
      <c r="AG115" s="439" t="inlineStr">
        <is>
          <t>Grade 3</t>
        </is>
      </c>
      <c r="AH115" s="439" t="inlineStr">
        <is>
          <t>Energy intensity limit grade</t>
        </is>
      </c>
      <c r="AI115"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production (kgce/t) is the evaluation metric, with limits set by production process (sintering/electro-fusion). Sintered mullite (M45/M60/M70): Grade 3 ≤280, Grade 2 ≤245, Grade 1 ≤215. Electro-fused mullite (M45/M60/M70): Grade 3 ≤520, Grade 2 ≤460, Grade 1 ≤410.</t>
        </is>
      </c>
      <c r="AJ115" s="439" t="inlineStr">
        <is>
          <t>1) Existing mullite producers must meet Grade 3 (minimum) intensity limits to continue operating; non-compliant firms must undergo retrofits or be phased out within a prescribed period. 2) New, expansion and renovation projects must meet Grade 2 (access) limits before commissioning. 3) Grade 1 (advanced) values serve as benchmarks to guide industry best practice.</t>
        </is>
      </c>
      <c r="AK115" s="439" t="inlineStr">
        <is>
          <t>N/A</t>
        </is>
      </c>
      <c r="AL115" s="439" t="inlineStr">
        <is>
          <t>N/A</t>
        </is>
      </c>
      <c r="AM115" s="439" t="inlineStr">
        <is>
          <t>Inspections or audits conducted by government authorities or third parties; Energy consumption data reporting by firms</t>
        </is>
      </c>
      <c r="AN115" s="439" t="inlineStr">
        <is>
          <t>Market regulatory authorities conduct supervision inspections on mullite producers' compliance with energy intensity limit standards; firms must submit annual energy consumption data and undergo energy conservation supervision.</t>
        </is>
      </c>
      <c r="AO115" s="439" t="inlineStr">
        <is>
          <t>Compliance order; Fines; Differentiated electricity pricing; Phase-out and closure</t>
        </is>
      </c>
      <c r="AP115" s="439" t="inlineStr">
        <is>
          <t>For mullite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15" s="439" t="inlineStr">
        <is>
          <t>The state encourages mullite producers to benchmark against Grade 1 advanced values and undertake energy conservation and carbon reduction retrofits, guiding and supporting uptake of advanced production capacity through energy conservation reviews and green factory designation.</t>
        </is>
      </c>
      <c r="AR115" s="439" t="inlineStr">
        <is>
          <t>The state encourages mullite producers to benchmark against Grade 1 advanced values and undertake energy conservation and carbon reduction retrofits, guiding and supporting uptake of advanced production capacity through energy conservation reviews and green factory designation.</t>
        </is>
      </c>
      <c r="AS115" s="439" t="inlineStr">
        <is>
          <t>N/A</t>
        </is>
      </c>
      <c r="AT115" s="439" t="inlineStr">
        <is>
          <t>N/A</t>
        </is>
      </c>
      <c r="AU115" s="439" t="inlineStr">
        <is>
          <t>C23</t>
        </is>
      </c>
      <c r="AV115" s="439" t="inlineStr">
        <is>
          <t>CO2</t>
        </is>
      </c>
      <c r="AW115" s="439" t="inlineStr">
        <is>
          <t>Positive</t>
        </is>
      </c>
      <c r="AX115" s="439" t="inlineStr">
        <is>
          <t>Energy conservation</t>
        </is>
      </c>
      <c r="AY115" s="439" t="inlineStr">
        <is>
          <t>GB 36891-2018 Norm of Energy Consumption per Unit Production of Mullite</t>
        </is>
      </c>
      <c r="AZ115" s="439" t="inlineStr">
        <is>
          <t>https://openstd.samr.gov.cn/bzgk/std/newGbInfo?hcno=4F1E3481B46F90E16AA3BA67ACD26E96</t>
        </is>
      </c>
      <c r="BA115" s="439" t="inlineStr">
        <is>
          <t>N/A</t>
        </is>
      </c>
    </row>
    <row r="116">
      <c r="A116" s="439" t="inlineStr">
        <is>
          <t>CHNPRFEILI51S000</t>
        </is>
      </c>
      <c r="B116" s="439" t="inlineStr">
        <is>
          <t>Instrument</t>
        </is>
      </c>
      <c r="C116" s="439" t="inlineStr">
        <is>
          <t>Performance standard</t>
        </is>
      </c>
      <c r="D116" s="439" t="inlineStr">
        <is>
          <t>Energy intensity limit for industrial production</t>
        </is>
      </c>
      <c r="E116" s="439" t="inlineStr">
        <is>
          <t>Industry</t>
        </is>
      </c>
      <c r="F116" s="439" t="inlineStr">
        <is>
          <t>Domestic ceramics</t>
        </is>
      </c>
      <c r="G116" s="439" t="inlineStr">
        <is>
          <t>日用陶瓷单位产品能源消耗限额</t>
        </is>
      </c>
      <c r="H116" s="439" t="inlineStr">
        <is>
          <t>Norm of Energy Consumption per Unit Production of Domestic Ceramics</t>
        </is>
      </c>
      <c r="I116" s="439" t="inlineStr">
        <is>
          <t>N/A</t>
        </is>
      </c>
      <c r="J116" s="439" t="inlineStr">
        <is>
          <t>GB 36890-2018 Norm of Energy Consumption per Unit Production of Domestic Ceramics is a mandatory national standard, published on 19 November 2018 and effective 1 December 2019. It applies to the calculation and assessment of energy consumption per unit production, and the energy consumption control of new, expansion and renovation projects for firms producing domestic ceramic products from clay, feldspar, quartz and other primary raw materials through shaping and firing processes. Energy intensity limits are classified into three grades (Grade 1 is the most stringent), with Grade 3 as the minimum limit (mandatory for existing firms), Grade 2 as the access limit (mandatory for new, expansion and renovation projects), and Grade 1 as the advanced benchmark. This is the first mandatory energy intensity limit national standard for the domestic ceramics industry.</t>
        </is>
      </c>
      <c r="K116" s="439" t="inlineStr">
        <is>
          <t>Energy efficiency; Energy conservation</t>
        </is>
      </c>
      <c r="L116" s="439" t="inlineStr">
        <is>
          <t>Direct</t>
        </is>
      </c>
      <c r="M116" s="439" t="inlineStr">
        <is>
          <t>Supply-side</t>
        </is>
      </c>
      <c r="N116" s="439" t="inlineStr">
        <is>
          <t>CHN</t>
        </is>
      </c>
      <c r="O116" s="439" t="inlineStr">
        <is>
          <t>national</t>
        </is>
      </c>
      <c r="P116" s="439" t="inlineStr">
        <is>
          <t>N/A</t>
        </is>
      </c>
      <c r="Q116" s="439" t="inlineStr">
        <is>
          <t>19/11/2018</t>
        </is>
      </c>
      <c r="R116" s="439" t="inlineStr">
        <is>
          <t>01/12/2019</t>
        </is>
      </c>
      <c r="S116" s="439" t="inlineStr">
        <is>
          <t>N/A</t>
        </is>
      </c>
      <c r="T116" s="439" t="inlineStr">
        <is>
          <t>N/A</t>
        </is>
      </c>
      <c r="U116" s="439" t="inlineStr">
        <is>
          <t>N/A</t>
        </is>
      </c>
      <c r="V116" s="439">
        <f>IF(R116="","In force",IF(R116="N/A","In force",IF(TODAY()&lt;DATE(VALUE(RIGHT(R116,4)),VALUE(MID(R116,4,2)),VALUE(LEFT(R116,2))),"Scheduled",IF(S116="","In force",IF(S116="N/A","In force",IF(TODAY()&lt;DATE(VALUE(RIGHT(S116,4)),VALUE(MID(S116,4,2)),VALUE(LEFT(S116,2))),"In force","Ended"))))))</f>
        <v/>
      </c>
      <c r="W116" s="439" t="inlineStr">
        <is>
          <t>State Administration for Market Regulation; Standardization Administration of China</t>
        </is>
      </c>
      <c r="X116" s="439" t="inlineStr">
        <is>
          <t>Domestic ceramics production installations</t>
        </is>
      </c>
      <c r="Y116" s="439" t="inlineStr">
        <is>
          <t>New; Existing</t>
        </is>
      </c>
      <c r="Z116" s="439" t="inlineStr">
        <is>
          <t>Installations producing domestic ceramic products (including tableware, tea sets, coffee sets, etc.) from clay, feldspar, quartz and other primary raw materials through body preparation, shaping (jiggering, slip-casting, plastic-pressing, etc.), drying, glazing, firing (tunnel kiln, roller kiln, shuttle kiln, etc.) and decorating-firing processes. Excludes art ceramics and special-purpose ceramics such as ceramic wine bottles.</t>
        </is>
      </c>
      <c r="AA116" s="439" t="inlineStr">
        <is>
          <t>N/A</t>
        </is>
      </c>
      <c r="AB116" s="439" t="inlineStr">
        <is>
          <t>N/A</t>
        </is>
      </c>
      <c r="AC116" s="439" t="inlineStr">
        <is>
          <t>Firms</t>
        </is>
      </c>
      <c r="AD116" s="439" t="inlineStr">
        <is>
          <t>Firms operating domestic ceramics production installations within China.</t>
        </is>
      </c>
      <c r="AE116" s="439" t="inlineStr">
        <is>
          <t>Production</t>
        </is>
      </c>
      <c r="AF116" s="439" t="inlineStr">
        <is>
          <t>Operation of domestic ceramics production installations. Existing firms must meet Grade 3 (minimum) intensity limits; new, expansion and renovation firms must meet Grade 2 (access) limits.</t>
        </is>
      </c>
      <c r="AG116" s="439" t="inlineStr">
        <is>
          <t>Grade 3</t>
        </is>
      </c>
      <c r="AH116" s="439" t="inlineStr">
        <is>
          <t>Energy intensity limit grade</t>
        </is>
      </c>
      <c r="AI116" s="439" t="inlineStr">
        <is>
          <t>Energy intensity limits are classified into three grades (Grade 1 is the most stringent, i.e. most advanced). Grade 3 is the minimum limit (mandatory for existing firms), Grade 2 is the access limit (mandatory for new, expansion and renovation projects), Grade 1 is the advanced benchmark. Comprehensive energy consumption per unit production (kgce/t) is the evaluation metric, with limits set by product type (domestic porcelain/domestic pottery/domestic stoneware). Domestic porcelain: Grade 3 ≤1,380, Grade 2 ≤1,150, Grade 1 ≤980. Domestic pottery: Grade 3 ≤820, Grade 2 ≤680, Grade 1 ≤560. Domestic stoneware: Grade 3 ≤1,050, Grade 2 ≤860, Grade 1 ≤730.</t>
        </is>
      </c>
      <c r="AJ116" s="439" t="inlineStr">
        <is>
          <t>1) Existing domestic ceramics producers must meet Grade 3 (minimum) intensity limits to continue operating; non-compliant firms must undergo retrofits or be phased out within a prescribed period. 2) New, expansion and renovation projects must meet Grade 2 (access) limits before commissioning. 3) Grade 1 (advanced) values serve as benchmarks to guide industry best practice.</t>
        </is>
      </c>
      <c r="AK116" s="439" t="inlineStr">
        <is>
          <t>N/A</t>
        </is>
      </c>
      <c r="AL116" s="439" t="inlineStr">
        <is>
          <t>N/A</t>
        </is>
      </c>
      <c r="AM116" s="439" t="inlineStr">
        <is>
          <t>Inspections or audits conducted by government authorities or third parties; Energy consumption data reporting by firms</t>
        </is>
      </c>
      <c r="AN116" s="439" t="inlineStr">
        <is>
          <t>Market regulatory authorities conduct supervision inspections on domestic ceramics producers' compliance with energy intensity limit standards; firms must submit annual energy consumption data and undergo energy conservation supervision.</t>
        </is>
      </c>
      <c r="AO116" s="439" t="inlineStr">
        <is>
          <t>Compliance order; Fines; Differentiated electricity pricing; Phase-out and closure</t>
        </is>
      </c>
      <c r="AP116" s="439" t="inlineStr">
        <is>
          <t>For domestic ceramics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16" s="439" t="inlineStr">
        <is>
          <t>The state encourages domestic ceramics producers to benchmark against Grade 1 advanced values and undertake energy conservation and carbon reduction retrofits, guiding and supporting uptake of advanced production capacity through energy conservation reviews and green factory designation.</t>
        </is>
      </c>
      <c r="AR116" s="439" t="inlineStr">
        <is>
          <t>The state encourages domestic ceramics producers to benchmark against Grade 1 advanced values and undertake energy conservation and carbon reduction retrofits, guiding and supporting uptake of advanced production capacity through energy conservation reviews and green factory designation.</t>
        </is>
      </c>
      <c r="AS116" s="439" t="inlineStr">
        <is>
          <t>N/A</t>
        </is>
      </c>
      <c r="AT116" s="439" t="inlineStr">
        <is>
          <t>N/A</t>
        </is>
      </c>
      <c r="AU116" s="439" t="inlineStr">
        <is>
          <t>C23</t>
        </is>
      </c>
      <c r="AV116" s="439" t="inlineStr">
        <is>
          <t>CO2</t>
        </is>
      </c>
      <c r="AW116" s="439" t="inlineStr">
        <is>
          <t>Positive</t>
        </is>
      </c>
      <c r="AX116" s="439" t="inlineStr">
        <is>
          <t>Energy conservation</t>
        </is>
      </c>
      <c r="AY116" s="439" t="inlineStr">
        <is>
          <t>GB 36890-2018 Norm of Energy Consumption per Unit Production of Domestic Ceramics</t>
        </is>
      </c>
      <c r="AZ116" s="439" t="inlineStr">
        <is>
          <t>https://openstd.samr.gov.cn/bzgk/std/newGbInfo?hcno=24AAB4E97AF47A1F10329F45AA8F0E0D</t>
        </is>
      </c>
      <c r="BA116" s="439" t="inlineStr">
        <is>
          <t>N/A</t>
        </is>
      </c>
    </row>
    <row r="117">
      <c r="A117" s="439" t="inlineStr">
        <is>
          <t>CHNPRFEILI52S000</t>
        </is>
      </c>
      <c r="B117" s="439" t="inlineStr">
        <is>
          <t>Instrument</t>
        </is>
      </c>
      <c r="C117" s="439" t="inlineStr">
        <is>
          <t>Performance standard</t>
        </is>
      </c>
      <c r="D117" s="439" t="inlineStr">
        <is>
          <t>Energy intensity limit for industrial production</t>
        </is>
      </c>
      <c r="E117" s="439" t="inlineStr">
        <is>
          <t>Industry</t>
        </is>
      </c>
      <c r="F117" s="439" t="inlineStr">
        <is>
          <t>Synthetic leather manufacturing</t>
        </is>
      </c>
      <c r="G117" s="439" t="inlineStr">
        <is>
          <t>合成革单位产品能源消耗限额</t>
        </is>
      </c>
      <c r="H117" s="439" t="inlineStr">
        <is>
          <t>Norm of Energy Consumption per Unit Production of Synthetic Leather</t>
        </is>
      </c>
      <c r="I117" s="439" t="inlineStr">
        <is>
          <t>N/A</t>
        </is>
      </c>
      <c r="J117" s="439" t="inlineStr">
        <is>
          <t>GB 36887-2018 Norm of Energy Consumption per Unit Production of Synthetic Leather is a mandatory national standard, published on 19 November 2018 and effective 1 December 2019. It applies to the calculation and assessment of energy consumption per unit product for enterprises producing polyurethane (PU) synthetic leather and polyvinyl chloride (PVC) synthetic leather, using woven, knitted or non-woven base fabrics through dry, wet or post-treatment processes, as well as to the energy consumption control of new, expansion and renovation projects. Energy intensity limits are classified into three grades (Grade 1 is the most stringent, i.e. most advanced). Grade 3 is the minimum limit (mandatory for existing firms), Grade 2 is the access limit (mandatory for new, expansion and renovation projects), and Grade 1 is the advanced value. This is the first mandatory energy intensity limit standard for synthetic leather products. The standard also specifies energy intensity limits for N,N-dimethylformamide (DMF) recovery during synthetic leather production.</t>
        </is>
      </c>
      <c r="K117" s="439" t="inlineStr">
        <is>
          <t>Energy efficiency; Energy conservation</t>
        </is>
      </c>
      <c r="L117" s="439" t="inlineStr">
        <is>
          <t>Direct</t>
        </is>
      </c>
      <c r="M117" s="439" t="inlineStr">
        <is>
          <t>Supply-side</t>
        </is>
      </c>
      <c r="N117" s="439" t="inlineStr">
        <is>
          <t>CHN</t>
        </is>
      </c>
      <c r="O117" s="439" t="inlineStr">
        <is>
          <t>National</t>
        </is>
      </c>
      <c r="P117" s="439" t="inlineStr">
        <is>
          <t>N/A</t>
        </is>
      </c>
      <c r="Q117" s="439" t="inlineStr">
        <is>
          <t>19/11/2018</t>
        </is>
      </c>
      <c r="R117" s="439" t="inlineStr">
        <is>
          <t>01/12/2019</t>
        </is>
      </c>
      <c r="S117" s="439" t="inlineStr">
        <is>
          <t>N/A</t>
        </is>
      </c>
      <c r="T117" s="439" t="inlineStr">
        <is>
          <t>N/A</t>
        </is>
      </c>
      <c r="U117" s="439" t="inlineStr">
        <is>
          <t>N/A</t>
        </is>
      </c>
      <c r="V117" s="439">
        <f>IF(R117="","In force",IF(R117="N/A","In force",IF(TODAY()&lt;DATE(VALUE(RIGHT(R117,4)),VALUE(MID(R117,4,2)),VALUE(LEFT(R117,2))),"Scheduled",IF(S117="","In force",IF(S117="N/A","In force",IF(TODAY()&lt;DATE(VALUE(RIGHT(S117,4)),VALUE(MID(S117,4,2)),VALUE(LEFT(S117,2))),"In force","Ended"))))))</f>
        <v/>
      </c>
      <c r="W117" s="439" t="inlineStr">
        <is>
          <t>State Administration for Market Regulation; Standardization Administration of China</t>
        </is>
      </c>
      <c r="X117" s="439" t="inlineStr">
        <is>
          <t>Synthetic leather production installation</t>
        </is>
      </c>
      <c r="Y117" s="439" t="inlineStr">
        <is>
          <t>New; existing</t>
        </is>
      </c>
      <c r="Z117" s="439" t="inlineStr">
        <is>
          <t>Installations producing PU synthetic leather using woven, knitted or non-woven base fabrics through dry (coating, drying, laminating, etc.), wet (coagulation, washing, drying, etc.) and post-treatment (embossing, kneading, printing, spraying, etc.) processes, or producing PVC synthetic leather through coating, plasticising and other processes, including associated DMF recovery systems. Products include shoe upper leather, garment leather, bag leather, sofa leather and other types of synthetic leather, excluding microfibre synthetic leather.</t>
        </is>
      </c>
      <c r="AA117" s="439" t="inlineStr">
        <is>
          <t>N/A</t>
        </is>
      </c>
      <c r="AB117" s="439" t="inlineStr">
        <is>
          <t>N/A</t>
        </is>
      </c>
      <c r="AC117" s="439" t="inlineStr">
        <is>
          <t>Firms</t>
        </is>
      </c>
      <c r="AD117" s="439" t="inlineStr">
        <is>
          <t>Enterprises operating synthetic leather production installations within China.</t>
        </is>
      </c>
      <c r="AE117" s="439" t="inlineStr">
        <is>
          <t>Production</t>
        </is>
      </c>
      <c r="AF117" s="439" t="inlineStr">
        <is>
          <t>Operational activities of synthetic leather production installations, including base product production and DMF recovery. Existing firms must meet Grade 3 (minimum) intensity limits; new, expansion and renovation projects must meet Grade 2 (access) intensity limits.</t>
        </is>
      </c>
      <c r="AG117" s="439" t="inlineStr">
        <is>
          <t>3 grades</t>
        </is>
      </c>
      <c r="AH117" s="439" t="inlineStr">
        <is>
          <t>Energy intensity limit grade</t>
        </is>
      </c>
      <c r="AI117" s="439" t="inlineStr">
        <is>
          <t>Energy intensity limits are classified into three grades (Grade 1 is the most stringent, i.e. most advanced). Grade 3 is the minimum limit (mandatory for existing firms), Grade 2 is the access limit (mandatory for new, expansion and renovation projects), and Grade 1 is the advanced value. Limits are set by product type and production process, measured in kgce of comprehensive energy per tonne (kgce/t). PU synthetic leather (wet process with DMF recovery): Grade 3 ≤ 650, Grade 2 ≤ 550, Grade 1 ≤ 450. PU synthetic leather (wet process without DMF recovery): Grade 3 ≤ 480, Grade 2 ≤ 400, Grade 1 ≤ 330. PU synthetic leather (dry process): Grade 3 ≤ 350, Grade 2 ≤ 290, Grade 1 ≤ 240. PVC synthetic leather: Grade 3 ≤ 280, Grade 2 ≤ 230, Grade 1 ≤ 190.</t>
        </is>
      </c>
      <c r="AJ117" s="439" t="inlineStr">
        <is>
          <t>1) Existing synthetic leather producers must meet Grade 3 (minimum) intensity limits to continue operating; non-compliant firms must undergo retrofits or be phased out within a prescribed period. 2) New, expansion and renovation projects must meet Grade 2 (access) intensity limits before commencing production. 3) Grade 1 advanced values serve as energy efficiency benchmarks to guide the industry.</t>
        </is>
      </c>
      <c r="AK117" s="439" t="inlineStr">
        <is>
          <t>N/A</t>
        </is>
      </c>
      <c r="AL117" s="439" t="inlineStr">
        <is>
          <t>N/A</t>
        </is>
      </c>
      <c r="AM117" s="439" t="inlineStr">
        <is>
          <t>Inspections or audits conducted by government authorities or third parties; Energy consumption data reporting by firms</t>
        </is>
      </c>
      <c r="AN117" s="439" t="inlineStr">
        <is>
          <t>Market regulatory authorities conduct supervision inspections on synthetic leather producers' compliance with energy intensity limit standards; firms must submit annual energy consumption data and undergo energy conservation supervision.</t>
        </is>
      </c>
      <c r="AO117" s="439" t="inlineStr">
        <is>
          <t>Compliance order; Fines; Differentiated electricity pricing; Phase-out and closure</t>
        </is>
      </c>
      <c r="AP117" s="439" t="inlineStr">
        <is>
          <t>For synthetic leather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17" s="439" t="inlineStr">
        <is>
          <t>The state encourages synthetic leather producers to benchmark against Grade 1 advanced values and undertake energy conservation and carbon reduction retrofits, guiding and supporting uptake of advanced production capacity through energy conservation reviews and green factory designation.</t>
        </is>
      </c>
      <c r="AR117" s="439" t="inlineStr">
        <is>
          <t>The state encourages synthetic leather producers to benchmark against Grade 1 advanced values and undertake energy conservation and carbon reduction retrofits, guiding and supporting uptake of advanced production capacity through energy conservation reviews and green factory designation.</t>
        </is>
      </c>
      <c r="AS117" s="439" t="inlineStr">
        <is>
          <t>N/A</t>
        </is>
      </c>
      <c r="AT117" s="439" t="inlineStr">
        <is>
          <t>N/A</t>
        </is>
      </c>
      <c r="AU117" s="439" t="inlineStr">
        <is>
          <t>C15</t>
        </is>
      </c>
      <c r="AV117" s="439" t="inlineStr">
        <is>
          <t>CO2</t>
        </is>
      </c>
      <c r="AW117" s="439" t="inlineStr">
        <is>
          <t>Positive</t>
        </is>
      </c>
      <c r="AX117" s="439" t="inlineStr">
        <is>
          <t>Energy conservation</t>
        </is>
      </c>
      <c r="AY117" s="439" t="inlineStr">
        <is>
          <t>GB 36887-2018 Norm of Energy Consumption per Unit Production of Synthetic Leather</t>
        </is>
      </c>
      <c r="AZ117" s="439" t="inlineStr">
        <is>
          <t>https://openstd.samr.gov.cn/bzgk/std/newGbInfo?hcno=7997DF7DB4549BEB6A28D6FE0FD65F6A</t>
        </is>
      </c>
      <c r="BA117" s="439" t="inlineStr">
        <is>
          <t>N/A</t>
        </is>
      </c>
    </row>
    <row r="118">
      <c r="A118" s="439" t="inlineStr">
        <is>
          <t>CHNPRFEILI53S000</t>
        </is>
      </c>
      <c r="B118" s="439" t="inlineStr">
        <is>
          <t>Instrument</t>
        </is>
      </c>
      <c r="C118" s="439" t="inlineStr">
        <is>
          <t>Performance standard</t>
        </is>
      </c>
      <c r="D118" s="439" t="inlineStr">
        <is>
          <t>Energy intensity limit for industrial production</t>
        </is>
      </c>
      <c r="E118" s="439" t="inlineStr">
        <is>
          <t>Industry</t>
        </is>
      </c>
      <c r="F118" s="439" t="inlineStr">
        <is>
          <t>Chemical fibre manufacturing</t>
        </is>
      </c>
      <c r="G118" s="439" t="inlineStr">
        <is>
          <t>聚酯涤纶单位产品能源消耗限额</t>
        </is>
      </c>
      <c r="H118" s="439" t="inlineStr">
        <is>
          <t>Norm of Energy Consumption per Unit Production of PET and PET Fiber</t>
        </is>
      </c>
      <c r="I118" s="439" t="inlineStr">
        <is>
          <t>N/A</t>
        </is>
      </c>
      <c r="J118" s="439" t="inlineStr">
        <is>
          <t>GB 36889-2018 Norm of Energy Consumption per Unit Production of PET and PET Fiber is a mandatory national standard, published on 19 November 2018 and effective 1 December 2019. It applies to the calculation and assessment of energy consumption per unit product for enterprises producing fibre-grade PET chip, PET filament yarn and PET staple fibre through polymerisation, solid-state polycondensation, spinning, texturing and other processes using purified terephthalic acid (PTA) and ethylene glycol (EG) as main raw materials, as well as to the energy consumption control of new, expansion and renovation projects. Energy intensity limits are classified into three grades (Grade 1 is the most stringent, i.e. most advanced). Grade 3 is the minimum limit (mandatory for existing firms), Grade 2 is the access limit (mandatory for new, expansion and renovation projects), and Grade 1 is the advanced value. This is the first mandatory energy intensity limit standard for PET and PET fiber products.</t>
        </is>
      </c>
      <c r="K118" s="439" t="inlineStr">
        <is>
          <t>Energy efficiency; Energy conservation</t>
        </is>
      </c>
      <c r="L118" s="439" t="inlineStr">
        <is>
          <t>Direct</t>
        </is>
      </c>
      <c r="M118" s="439" t="inlineStr">
        <is>
          <t>Supply-side</t>
        </is>
      </c>
      <c r="N118" s="439" t="inlineStr">
        <is>
          <t>CHN</t>
        </is>
      </c>
      <c r="O118" s="439" t="inlineStr">
        <is>
          <t>National</t>
        </is>
      </c>
      <c r="P118" s="439" t="inlineStr">
        <is>
          <t>N/A</t>
        </is>
      </c>
      <c r="Q118" s="439" t="inlineStr">
        <is>
          <t>19/11/2018</t>
        </is>
      </c>
      <c r="R118" s="439" t="inlineStr">
        <is>
          <t>01/12/2019</t>
        </is>
      </c>
      <c r="S118" s="439" t="inlineStr">
        <is>
          <t>N/A</t>
        </is>
      </c>
      <c r="T118" s="439" t="inlineStr">
        <is>
          <t>N/A</t>
        </is>
      </c>
      <c r="U118" s="439" t="inlineStr">
        <is>
          <t>N/A</t>
        </is>
      </c>
      <c r="V118" s="439">
        <f>IF(R118="","In force",IF(R118="N/A","In force",IF(TODAY()&lt;DATE(VALUE(RIGHT(R118,4)),VALUE(MID(R118,4,2)),VALUE(LEFT(R118,2))),"Scheduled",IF(S118="","In force",IF(S118="N/A","In force",IF(TODAY()&lt;DATE(VALUE(RIGHT(S118,4)),VALUE(MID(S118,4,2)),VALUE(LEFT(S118,2))),"In force","Ended"))))))</f>
        <v/>
      </c>
      <c r="W118" s="439" t="inlineStr">
        <is>
          <t>State Administration for Market Regulation; Standardization Administration of China</t>
        </is>
      </c>
      <c r="X118" s="439" t="inlineStr">
        <is>
          <t>PET and PET fiber production installation</t>
        </is>
      </c>
      <c r="Y118" s="439" t="inlineStr">
        <is>
          <t>New; existing</t>
        </is>
      </c>
      <c r="Z118" s="439" t="inlineStr">
        <is>
          <t>PET polymerisation units producing fibre-grade PET chip (including melt-to-yarn and chip spinning) using PTA and EG through esterification and polycondensation; solid-state polycondensation units producing high-viscosity PET chip (virgin and recycled); spinning units producing PET filament yarn and staple fibre from PET melt or chip (virgin and recycled); and texturing units processing PET POY into draw-textured yarn (DTY). Excludes energy intensity limits for industrial PET yarn.</t>
        </is>
      </c>
      <c r="AA118" s="439" t="inlineStr">
        <is>
          <t>N/A</t>
        </is>
      </c>
      <c r="AB118" s="439" t="inlineStr">
        <is>
          <t>N/A</t>
        </is>
      </c>
      <c r="AC118" s="439" t="inlineStr">
        <is>
          <t>Firms</t>
        </is>
      </c>
      <c r="AD118" s="439" t="inlineStr">
        <is>
          <t>Enterprises operating PET and PET fiber production installations within China.</t>
        </is>
      </c>
      <c r="AE118" s="439" t="inlineStr">
        <is>
          <t>Production</t>
        </is>
      </c>
      <c r="AF118" s="439" t="inlineStr">
        <is>
          <t>Operational activities of PET and PET fiber production installations. Existing firms must meet Grade 3 (minimum) intensity limits; new, expansion and renovation projects must meet Grade 2 (access) intensity limits.</t>
        </is>
      </c>
      <c r="AG118" s="439" t="inlineStr">
        <is>
          <t>3 grades</t>
        </is>
      </c>
      <c r="AH118" s="439" t="inlineStr">
        <is>
          <t>Energy intensity limit grade</t>
        </is>
      </c>
      <c r="AI118" s="439" t="inlineStr">
        <is>
          <t>Energy intensity limits are classified into three grades (Grade 1 is the most stringent, i.e. most advanced). Grade 3 is the minimum limit (mandatory for existing firms), Grade 2 is the access limit (mandatory for new, expansion and renovation projects), and Grade 1 is the advanced value. Limits are set by process and product type, measured in kgce of comprehensive energy per tonne (kgce/t). PET polymerisation (PTA route, melt-to-yarn): Grade 3 ≤ 110, Grade 2 ≤ 95, Grade 1 ≤ 82. PET polymerisation (PTA route, chip spinning): Grade 3 ≤ 145, Grade 2 ≤ 125, Grade 1 ≤ 110. Fibre-grade PET chip SSP (virgin): Grade 3 ≤ 95, Grade 2 ≤ 80, Grade 1 ≤ 70. Fibre-grade recycled PET chip SSP: Grade 3 ≤ 105, Grade 2 ≤ 90, Grade 1 ≤ 78. PET filament (melt-to-yarn POY): Grade 3 ≤ 130, Grade 2 ≤ 110, Grade 1 ≤ 95. PET filament (chip spinning POY): Grade 3 ≤ 200, Grade 2 ≤ 170, Grade 1 ≤ 145. PET staple fibre (virgin): Grade 3 ≤ 120, Grade 2 ≤ 100, Grade 1 ≤ 85. PET filament draw-texturing (DTY): Grade 3 ≤ 160, Grade 2 ≤ 135, Grade 1 ≤ 115.</t>
        </is>
      </c>
      <c r="AJ118" s="439" t="inlineStr">
        <is>
          <t>1) Existing PET and PET fiber producers must meet Grade 3 (minimum) intensity limits to continue operating; non-compliant firms must undergo retrofits or be phased out within a prescribed period. 2) New, expansion and renovation projects must meet Grade 2 (access) intensity limits before commencing production. 3) Grade 1 advanced values serve as energy efficiency benchmarks to guide the industry.</t>
        </is>
      </c>
      <c r="AK118" s="439" t="inlineStr">
        <is>
          <t>N/A</t>
        </is>
      </c>
      <c r="AL118" s="439" t="inlineStr">
        <is>
          <t>N/A</t>
        </is>
      </c>
      <c r="AM118" s="439" t="inlineStr">
        <is>
          <t>Inspections or audits conducted by government authorities or third parties; Energy consumption data reporting by firms</t>
        </is>
      </c>
      <c r="AN118" s="439" t="inlineStr">
        <is>
          <t>Market regulatory authorities conduct supervision inspections on PET and PET fiber producers' compliance with energy intensity limit standards; firms must submit annual energy consumption data and undergo energy conservation supervision.</t>
        </is>
      </c>
      <c r="AO118" s="439" t="inlineStr">
        <is>
          <t>Compliance order; Fines; Differentiated electricity pricing; Phase-out and closure</t>
        </is>
      </c>
      <c r="AP118" s="439" t="inlineStr">
        <is>
          <t>For PET and PET fiber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18" s="439" t="inlineStr">
        <is>
          <t>The state encourages PET and PET fiber producers to benchmark against Grade 1 advanced values and undertake energy conservation and carbon reduction retrofits, guiding and supporting uptake of advanced production capacity through energy conservation reviews and green factory designation.</t>
        </is>
      </c>
      <c r="AR118" s="439" t="inlineStr">
        <is>
          <t>The state encourages PET and PET fiber producers to benchmark against Grade 1 advanced values and undertake energy conservation and carbon reduction retrofits, guiding and supporting uptake of advanced production capacity through energy conservation reviews and green factory designation.</t>
        </is>
      </c>
      <c r="AS118" s="439" t="inlineStr">
        <is>
          <t>N/A</t>
        </is>
      </c>
      <c r="AT118" s="439" t="inlineStr">
        <is>
          <t>N/A</t>
        </is>
      </c>
      <c r="AU118" s="439" t="inlineStr">
        <is>
          <t>C20</t>
        </is>
      </c>
      <c r="AV118" s="439" t="inlineStr">
        <is>
          <t>CO2</t>
        </is>
      </c>
      <c r="AW118" s="439" t="inlineStr">
        <is>
          <t>Positive</t>
        </is>
      </c>
      <c r="AX118" s="439" t="inlineStr">
        <is>
          <t>Energy conservation</t>
        </is>
      </c>
      <c r="AY118" s="439" t="inlineStr">
        <is>
          <t>GB 36889-2018 Norm of Energy Consumption per Unit Production of PET and PET Fiber</t>
        </is>
      </c>
      <c r="AZ118" s="439" t="inlineStr">
        <is>
          <t>https://openstd.samr.gov.cn/bzgk/std/newGbInfo?hcno=7AC3075CD35CB4B1E05397BE0A0AC4DE</t>
        </is>
      </c>
      <c r="BA118" s="439" t="inlineStr">
        <is>
          <t>N/A</t>
        </is>
      </c>
    </row>
    <row r="119">
      <c r="A119" s="439" t="inlineStr">
        <is>
          <t>CHNPRFEILI54S000</t>
        </is>
      </c>
      <c r="B119" s="439" t="inlineStr">
        <is>
          <t>Instrument</t>
        </is>
      </c>
      <c r="C119" s="439" t="inlineStr">
        <is>
          <t>Performance standard</t>
        </is>
      </c>
      <c r="D119" s="439" t="inlineStr">
        <is>
          <t>Energy intensity limit for industrial production</t>
        </is>
      </c>
      <c r="E119" s="439" t="inlineStr">
        <is>
          <t>Industry</t>
        </is>
      </c>
      <c r="F119" s="439" t="inlineStr">
        <is>
          <t>Carbon products</t>
        </is>
      </c>
      <c r="G119" s="439" t="inlineStr">
        <is>
          <t>炭素单位产品能源消耗限额</t>
        </is>
      </c>
      <c r="H119" s="439" t="inlineStr">
        <is>
          <t>Norm of Energy Consumption per Unit Production of Carbon Products</t>
        </is>
      </c>
      <c r="I119" s="439" t="inlineStr">
        <is>
          <t>N/A</t>
        </is>
      </c>
      <c r="J119" s="439" t="inlineStr">
        <is>
          <t>GB 21370-2017 Norm of Energy Consumption per Unit Production of Carbon Products is a mandatory national standard, published on 1 November 2017 and effective 1 November 2018, replacing GB 21370-2008. It applies to the calculation and assessment of energy consumption per unit product for graphite electrodes (regular power, high power and ultra-high power), carbon electrodes, carbon blocks (graphitised carbon block, semi-graphitised carbon block, microporous carbon block), and for baking and graphitisation process steps, as well as to the energy consumption control of new, expansion and renovation projects. Energy intensity limits are classified into three grades (Grade 1 is the most stringent, i.e. most advanced). Grade 3 is the minimum limit (mandatory for existing firms), Grade 2 is the access limit (mandatory for new, expansion and renovation projects), and Grade 1 is the advanced value. Compared with the 2008 edition, the standard introduced energy intensity limit grades, removed the energy efficiency advanced value and energy management chapter, eliminated the coal-equivalent conversion factor for electricity and adopted a uniform physical coal-equivalent conversion factor, and refined and simplified the limit indicator formulas.</t>
        </is>
      </c>
      <c r="K119" s="439" t="inlineStr">
        <is>
          <t>Energy efficiency; Energy conservation</t>
        </is>
      </c>
      <c r="L119" s="439" t="inlineStr">
        <is>
          <t>Direct</t>
        </is>
      </c>
      <c r="M119" s="439" t="inlineStr">
        <is>
          <t>Supply-side</t>
        </is>
      </c>
      <c r="N119" s="439" t="inlineStr">
        <is>
          <t>CHN</t>
        </is>
      </c>
      <c r="O119" s="439" t="inlineStr">
        <is>
          <t>National</t>
        </is>
      </c>
      <c r="P119" s="439" t="inlineStr">
        <is>
          <t>N/A</t>
        </is>
      </c>
      <c r="Q119" s="439" t="inlineStr">
        <is>
          <t>21/01/2008</t>
        </is>
      </c>
      <c r="R119" s="439" t="inlineStr">
        <is>
          <t>01/06/2008</t>
        </is>
      </c>
      <c r="S119" s="439" t="inlineStr">
        <is>
          <t>N/A</t>
        </is>
      </c>
      <c r="T119" s="439" t="inlineStr">
        <is>
          <t>01/11/2017</t>
        </is>
      </c>
      <c r="U119" s="439" t="inlineStr">
        <is>
          <t>On 1 November 2017, GB 21370-2017 was published replacing GB 21370-2008, introducing the energy intensity limit grade system (Grades 1/2/3), removing the advanced value, eliminating the coal-equivalent conversion factor for electricity and adopting a uniform physical coal-equivalent conversion factor, and refining and simplifying the limit indicator formulas.</t>
        </is>
      </c>
      <c r="V119" s="439">
        <f>IF(R119="","In force",IF(R119="N/A","In force",IF(TODAY()&lt;DATE(VALUE(RIGHT(R119,4)),VALUE(MID(R119,4,2)),VALUE(LEFT(R119,2))),"Scheduled",IF(S119="","In force",IF(S119="N/A","In force",IF(TODAY()&lt;DATE(VALUE(RIGHT(S119,4)),VALUE(MID(S119,4,2)),VALUE(LEFT(S119,2))),"In force","Ended"))))))</f>
        <v/>
      </c>
      <c r="W119" s="439" t="inlineStr">
        <is>
          <t>State Administration for Market Regulation; Standardization Administration of China</t>
        </is>
      </c>
      <c r="X119" s="439" t="inlineStr">
        <is>
          <t>Carbon product production installation</t>
        </is>
      </c>
      <c r="Y119" s="439" t="inlineStr">
        <is>
          <t>New; existing</t>
        </is>
      </c>
      <c r="Z119" s="439" t="inlineStr">
        <is>
          <t>Installations producing graphite electrodes (regular power, high power and ultra-high power using petroleum coke, needle coke, coal tar pitch, etc., through raw material preparation, mixing and kneading, forming, baking, impregnation, graphitisation and machining), carbon electrodes (using calcined anthracite, coal tar pitch, etc.) and carbon blocks (graphitised carbon block, semi-graphitised carbon block, microporous carbon block, using calcined anthracite, graphite scrap, coal tar pitch, etc.), including stand-alone baking and graphitisation process steps.</t>
        </is>
      </c>
      <c r="AA119" s="439" t="inlineStr">
        <is>
          <t>N/A</t>
        </is>
      </c>
      <c r="AB119" s="439" t="inlineStr">
        <is>
          <t>N/A</t>
        </is>
      </c>
      <c r="AC119" s="439" t="inlineStr">
        <is>
          <t>Firms</t>
        </is>
      </c>
      <c r="AD119" s="439" t="inlineStr">
        <is>
          <t>Enterprises operating carbon product production installations within China.</t>
        </is>
      </c>
      <c r="AE119" s="439" t="inlineStr">
        <is>
          <t>Production</t>
        </is>
      </c>
      <c r="AF119" s="439" t="inlineStr">
        <is>
          <t>Operational activities of carbon product production installations, including forming, baking, impregnation, graphitisation and machining process steps. Existing firms must meet Grade 3 (minimum) intensity limits; new, expansion and renovation projects must meet Grade 2 (access) intensity limits.</t>
        </is>
      </c>
      <c r="AG119" s="439" t="inlineStr">
        <is>
          <t>3 grades</t>
        </is>
      </c>
      <c r="AH119" s="439" t="inlineStr">
        <is>
          <t>Energy intensity limit grade</t>
        </is>
      </c>
      <c r="AI119" s="439" t="inlineStr">
        <is>
          <t>Energy intensity limits are classified into three grades (Grade 1 is the most stringent, i.e. most advanced). Grade 3 is the minimum limit (mandatory for existing firms), Grade 2 is the access limit (mandatory for new, expansion and renovation projects), and Grade 1 is the advanced value. Limits are set by product type and process step, measured in kgce of comprehensive energy per tonne (kgce/t). Graphite electrode (regular power): Grade 3 ≤ 1,200, Grade 2 ≤ 1,050, Grade 1 ≤ 920. Graphite electrode (high power): Grade 3 ≤ 1,350, Grade 2 ≤ 1,180, Grade 1 ≤ 1,030. Graphite electrode (ultra-high power): Grade 3 ≤ 1,500, Grade 2 ≤ 1,320, Grade 1 ≤ 1,160. Carbon electrode: Grade 3 ≤ 520, Grade 2 ≤ 450, Grade 1 ≤ 390. Graphitised carbon block: Grade 3 ≤ 480, Grade 2 ≤ 420, Grade 1 ≤ 370. Semi-graphitised carbon block: Grade 3 ≤ 580, Grade 2 ≤ 510, Grade 1 ≤ 450. Microporous carbon block: Grade 3 ≤ 420, Grade 2 ≤ 370, Grade 1 ≤ 330. Baking (stand-alone): Grade 3 ≤ 220, Grade 2 ≤ 190, Grade 1 ≤ 165. Graphitisation (stand-alone): Grade 3 ≤ 650, Grade 2 ≤ 570, Grade 1 ≤ 500.</t>
        </is>
      </c>
      <c r="AJ119" s="439" t="inlineStr">
        <is>
          <t>1) Existing carbon product producers must meet Grade 3 (minimum) intensity limits to continue operating; non-compliant firms must undergo retrofits or be phased out within a prescribed period. 2) New, expansion and renovation projects must meet Grade 2 (access) intensity limits before commencing production. 3) Grade 1 advanced values serve as energy efficiency benchmarks to guide the industry.</t>
        </is>
      </c>
      <c r="AK119" s="439" t="inlineStr">
        <is>
          <t>N/A</t>
        </is>
      </c>
      <c r="AL119" s="439" t="inlineStr">
        <is>
          <t>N/A</t>
        </is>
      </c>
      <c r="AM119" s="439" t="inlineStr">
        <is>
          <t>Inspections or audits conducted by government authorities or third parties; Energy consumption data reporting by firms</t>
        </is>
      </c>
      <c r="AN119" s="439" t="inlineStr">
        <is>
          <t>Market regulatory authorities conduct supervision inspections on carbon product producers' compliance with energy intensity limit standards; firms must submit annual energy consumption data and undergo energy conservation supervision.</t>
        </is>
      </c>
      <c r="AO119" s="439" t="inlineStr">
        <is>
          <t>Compliance order; Fines; Differentiated electricity pricing; Phase-out and closure</t>
        </is>
      </c>
      <c r="AP119" s="439" t="inlineStr">
        <is>
          <t>For carbon product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19" s="439" t="inlineStr">
        <is>
          <t>The state encourages carbon product producers to benchmark against Grade 1 advanced values and undertake energy conservation and carbon reduction retrofits, guiding and supporting uptake of advanced production capacity through energy conservation reviews and green factory designation.</t>
        </is>
      </c>
      <c r="AR119" s="439" t="inlineStr">
        <is>
          <t>The state encourages carbon product producers to benchmark against Grade 1 advanced values and undertake energy conservation and carbon reduction retrofits, guiding and supporting uptake of advanced production capacity through energy conservation reviews and green factory designation.</t>
        </is>
      </c>
      <c r="AS119" s="439" t="inlineStr">
        <is>
          <t>N/A</t>
        </is>
      </c>
      <c r="AT119" s="439" t="inlineStr">
        <is>
          <t>N/A</t>
        </is>
      </c>
      <c r="AU119" s="439" t="inlineStr">
        <is>
          <t>C23</t>
        </is>
      </c>
      <c r="AV119" s="439" t="inlineStr">
        <is>
          <t>CO2</t>
        </is>
      </c>
      <c r="AW119" s="439" t="inlineStr">
        <is>
          <t>Positive</t>
        </is>
      </c>
      <c r="AX119" s="439" t="inlineStr">
        <is>
          <t>Energy conservation</t>
        </is>
      </c>
      <c r="AY119" s="439" t="inlineStr">
        <is>
          <t>GB 21370-2017 Norm of Energy Consumption per Unit Production of Carbon Products</t>
        </is>
      </c>
      <c r="AZ119" s="439" t="inlineStr">
        <is>
          <t>https://openstd.samr.gov.cn/bzgk/std/newGbInfo?hcno=0918126625A53D297B2D083FE4E46BD6</t>
        </is>
      </c>
      <c r="BA119" s="439" t="inlineStr">
        <is>
          <t>GB 21370-2008 (superseded): https://openstd.samr.gov.cn/bzgk/std/nd?no=2142</t>
        </is>
      </c>
    </row>
    <row r="120">
      <c r="A120" s="439" t="inlineStr">
        <is>
          <t>CHNPRFEILI55S000</t>
        </is>
      </c>
      <c r="B120" s="439" t="inlineStr">
        <is>
          <t>Instrument</t>
        </is>
      </c>
      <c r="C120" s="439" t="inlineStr">
        <is>
          <t>Performance standard</t>
        </is>
      </c>
      <c r="D120" s="439" t="inlineStr">
        <is>
          <t>Energy intensity limit for industrial production</t>
        </is>
      </c>
      <c r="E120" s="439" t="inlineStr">
        <is>
          <t>Industry</t>
        </is>
      </c>
      <c r="F120" s="439" t="inlineStr">
        <is>
          <t>Gypsum products</t>
        </is>
      </c>
      <c r="G120" s="439" t="inlineStr">
        <is>
          <t>建筑石膏单位产品能源消耗限额</t>
        </is>
      </c>
      <c r="H120" s="439" t="inlineStr">
        <is>
          <t>Norm of Energy Consumption per Unit Production of Gypsum Plaster</t>
        </is>
      </c>
      <c r="I120" s="439" t="inlineStr">
        <is>
          <t>N/A</t>
        </is>
      </c>
      <c r="J120" s="439" t="inlineStr">
        <is>
          <t>GB 33654-2017 Norm of Energy Consumption per Unit Production of Gypsum Plaster is a mandatory national standard, published on 12 May 2017 and effective 1 June 2018. It applies to the calculation and assessment of energy consumption per unit product for enterprises producing building gypsum (gypsum plaster) using natural gypsum or industrial by-product gypsum (flue-gas desulphurisation gypsum, phosphogypsum, etc.) through calcination, grinding and other processes, as well as to the energy consumption control of new, expansion and renovation projects. Energy intensity limits are classified into three grades (Grade 1 is the most stringent, i.e. most advanced). Grade 3 is the minimum limit (mandatory for existing firms), Grade 2 is the access limit (mandatory for new, expansion and renovation projects), and Grade 1 is the advanced value. This is the first mandatory energy intensity limit standard for gypsum plaster products.</t>
        </is>
      </c>
      <c r="K120" s="439" t="inlineStr">
        <is>
          <t>Energy efficiency; Energy conservation</t>
        </is>
      </c>
      <c r="L120" s="439" t="inlineStr">
        <is>
          <t>Direct</t>
        </is>
      </c>
      <c r="M120" s="439" t="inlineStr">
        <is>
          <t>Supply-side</t>
        </is>
      </c>
      <c r="N120" s="439" t="inlineStr">
        <is>
          <t>CHN</t>
        </is>
      </c>
      <c r="O120" s="439" t="inlineStr">
        <is>
          <t>National</t>
        </is>
      </c>
      <c r="P120" s="439" t="inlineStr">
        <is>
          <t>N/A</t>
        </is>
      </c>
      <c r="Q120" s="439" t="inlineStr">
        <is>
          <t>12/05/2017</t>
        </is>
      </c>
      <c r="R120" s="439" t="inlineStr">
        <is>
          <t>01/06/2018</t>
        </is>
      </c>
      <c r="S120" s="439" t="inlineStr">
        <is>
          <t>N/A</t>
        </is>
      </c>
      <c r="T120" s="439" t="inlineStr">
        <is>
          <t>N/A</t>
        </is>
      </c>
      <c r="U120" s="439" t="inlineStr">
        <is>
          <t>N/A</t>
        </is>
      </c>
      <c r="V120" s="439">
        <f>IF(R120="","In force",IF(R120="N/A","In force",IF(TODAY()&lt;DATE(VALUE(RIGHT(R120,4)),VALUE(MID(R120,4,2)),VALUE(LEFT(R120,2))),"Scheduled",IF(S120="","In force",IF(S120="N/A","In force",IF(TODAY()&lt;DATE(VALUE(RIGHT(S120,4)),VALUE(MID(S120,4,2)),VALUE(LEFT(S120,2))),"In force","Ended"))))))</f>
        <v/>
      </c>
      <c r="W120" s="439" t="inlineStr">
        <is>
          <t>State Administration for Market Regulation; Standardization Administration of China</t>
        </is>
      </c>
      <c r="X120" s="439" t="inlineStr">
        <is>
          <t>Gypsum plaster production installation</t>
        </is>
      </c>
      <c r="Y120" s="439" t="inlineStr">
        <is>
          <t>New; existing</t>
        </is>
      </c>
      <c r="Z120" s="439" t="inlineStr">
        <is>
          <t>Installations producing building gypsum powder (predominantly β-hemihydrate gypsum) using natural gypsum (dihydrate gypsum, anhydrite) or industrial by-product gypsum (including flue-gas desulphurisation gypsum, phosphogypsum, fluorogypsum, titanium gypsum, etc.) through pre-treatment (water washing, neutralisation, flotation, etc.), drying, calcination (using rotary kilns, flash calciners, pan calciners, fluidised bed calciners, etc.), cooling, grinding and modification processes. Products include ordinary building gypsum and gypsum plaster powders, excluding high-strength gypsum (α-hemihydrate gypsum).</t>
        </is>
      </c>
      <c r="AA120" s="439" t="inlineStr">
        <is>
          <t>N/A</t>
        </is>
      </c>
      <c r="AB120" s="439" t="inlineStr">
        <is>
          <t>N/A</t>
        </is>
      </c>
      <c r="AC120" s="439" t="inlineStr">
        <is>
          <t>Firms</t>
        </is>
      </c>
      <c r="AD120" s="439" t="inlineStr">
        <is>
          <t>Enterprises operating gypsum plaster production installations within China.</t>
        </is>
      </c>
      <c r="AE120" s="439" t="inlineStr">
        <is>
          <t>Production</t>
        </is>
      </c>
      <c r="AF120" s="439" t="inlineStr">
        <is>
          <t>Operational activities of gypsum plaster production installations. Existing firms must meet Grade 3 (minimum) intensity limits; new, expansion and renovation projects must meet Grade 2 (access) intensity limits.</t>
        </is>
      </c>
      <c r="AG120" s="439" t="inlineStr">
        <is>
          <t>3 grades</t>
        </is>
      </c>
      <c r="AH120" s="439" t="inlineStr">
        <is>
          <t>Energy intensity limit grade</t>
        </is>
      </c>
      <c r="AI120" s="439" t="inlineStr">
        <is>
          <t>Energy intensity limits are classified into three grades (Grade 1 is the most stringent, i.e. most advanced). Grade 3 is the minimum limit (mandatory for existing firms), Grade 2 is the access limit (mandatory for new, expansion and renovation projects), and Grade 1 is the advanced value. Measured in kgce of comprehensive energy per tonne (kgce/t). Gypsum plaster (comprehensive energy consumption): Grade 3 ≤ 42.0, Grade 2 ≤ 37.0, Grade 1 ≤ 30.0 kgce/t.</t>
        </is>
      </c>
      <c r="AJ120" s="439" t="inlineStr">
        <is>
          <t>1) Existing gypsum plaster producers must meet Grade 3 (minimum) intensity limits to continue operating; non-compliant firms must undergo retrofits or be phased out within a prescribed period. 2) New, expansion and renovation projects must meet Grade 2 (access) intensity limits before commencing production. 3) Grade 1 advanced values serve as energy efficiency benchmarks to guide the industry.</t>
        </is>
      </c>
      <c r="AK120" s="439" t="inlineStr">
        <is>
          <t>N/A</t>
        </is>
      </c>
      <c r="AL120" s="439" t="inlineStr">
        <is>
          <t>N/A</t>
        </is>
      </c>
      <c r="AM120" s="439" t="inlineStr">
        <is>
          <t>Inspections or audits conducted by government authorities or third parties; Energy consumption data reporting by firms</t>
        </is>
      </c>
      <c r="AN120" s="439" t="inlineStr">
        <is>
          <t>Market regulatory authorities conduct supervision inspections on gypsum plaster producers' compliance with energy intensity limit standards; firms must submit annual energy consumption data and undergo energy conservation supervision.</t>
        </is>
      </c>
      <c r="AO120" s="439" t="inlineStr">
        <is>
          <t>Compliance order; Fines; Differentiated electricity pricing; Phase-out and closure</t>
        </is>
      </c>
      <c r="AP120" s="439" t="inlineStr">
        <is>
          <t>For gypsum plaster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20" s="439" t="inlineStr">
        <is>
          <t>The state encourages gypsum plaster producers to benchmark against Grade 1 advanced values and undertake energy conservation and carbon reduction retrofits, guiding and supporting uptake of advanced production capacity through energy conservation reviews and green factory designation.</t>
        </is>
      </c>
      <c r="AR120" s="439" t="inlineStr">
        <is>
          <t>The state encourages gypsum plaster producers to benchmark against Grade 1 advanced values and undertake energy conservation and carbon reduction retrofits, guiding and supporting uptake of advanced production capacity through energy conservation reviews and green factory designation.</t>
        </is>
      </c>
      <c r="AS120" s="439" t="inlineStr">
        <is>
          <t>N/A</t>
        </is>
      </c>
      <c r="AT120" s="439" t="inlineStr">
        <is>
          <t>N/A</t>
        </is>
      </c>
      <c r="AU120" s="439" t="inlineStr">
        <is>
          <t>C23</t>
        </is>
      </c>
      <c r="AV120" s="439" t="inlineStr">
        <is>
          <t>CO2</t>
        </is>
      </c>
      <c r="AW120" s="439" t="inlineStr">
        <is>
          <t>Positive</t>
        </is>
      </c>
      <c r="AX120" s="439" t="inlineStr">
        <is>
          <t>Energy conservation</t>
        </is>
      </c>
      <c r="AY120" s="439" t="inlineStr">
        <is>
          <t>GB 33654-2017 Norm of Energy Consumption per Unit Production of Gypsum Plaster</t>
        </is>
      </c>
      <c r="AZ120" s="439" t="inlineStr">
        <is>
          <t>https://openstd.samr.gov.cn/bzgk/std/newGbInfo?hcno=71F772D8191CD3A7E05397BE0A0AB82A</t>
        </is>
      </c>
      <c r="BA120" s="439" t="inlineStr">
        <is>
          <t>N/A</t>
        </is>
      </c>
    </row>
    <row r="121">
      <c r="A121" s="439" t="inlineStr">
        <is>
          <t>CHNPRFEILI56S000</t>
        </is>
      </c>
      <c r="B121" s="439" t="inlineStr">
        <is>
          <t>Instrument</t>
        </is>
      </c>
      <c r="C121" s="439" t="inlineStr">
        <is>
          <t>Performance standard</t>
        </is>
      </c>
      <c r="D121" s="439" t="inlineStr">
        <is>
          <t>Energy intensity limit for industrial production</t>
        </is>
      </c>
      <c r="E121" s="439" t="inlineStr">
        <is>
          <t>Industry</t>
        </is>
      </c>
      <c r="F121" s="439" t="inlineStr">
        <is>
          <t>Sugar manufacturing</t>
        </is>
      </c>
      <c r="G121" s="439" t="inlineStr">
        <is>
          <t>糖单位产品能源消耗限额</t>
        </is>
      </c>
      <c r="H121" s="439" t="inlineStr">
        <is>
          <t>Norm of Energy Consumption per Unit Production of Sugar</t>
        </is>
      </c>
      <c r="I121" s="439" t="inlineStr">
        <is>
          <t>N/A</t>
        </is>
      </c>
      <c r="J121" s="439" t="inlineStr">
        <is>
          <t>GB 32044-2015 Norm of Energy Consumption per Unit Production of Sugar is a mandatory national standard, published on 11 September 2015 and effective 1 October 2016. It applies to the calculation and assessment of energy consumption per unit product for cane sugar mills, beet sugar mills and refineries processing raw sugar, as well as to the energy consumption control of new, expansion and renovation projects. Energy intensity limits are classified into three grades (Grade 1 is the most stringent, i.e. most advanced). Grade 3 is the minimum limit (mandatory for existing firms), Grade 2 is the access limit (mandatory for new, expansion and renovation projects), and Grade 1 is the advanced value. This is the first mandatory energy intensity limit standard for the sugar industry.</t>
        </is>
      </c>
      <c r="K121" s="439" t="inlineStr">
        <is>
          <t>Energy efficiency; Energy conservation</t>
        </is>
      </c>
      <c r="L121" s="439" t="inlineStr">
        <is>
          <t>Direct</t>
        </is>
      </c>
      <c r="M121" s="439" t="inlineStr">
        <is>
          <t>Supply-side</t>
        </is>
      </c>
      <c r="N121" s="439" t="inlineStr">
        <is>
          <t>CHN</t>
        </is>
      </c>
      <c r="O121" s="439" t="inlineStr">
        <is>
          <t>National</t>
        </is>
      </c>
      <c r="P121" s="439" t="inlineStr">
        <is>
          <t>N/A</t>
        </is>
      </c>
      <c r="Q121" s="439" t="inlineStr">
        <is>
          <t>11/09/2015</t>
        </is>
      </c>
      <c r="R121" s="439" t="inlineStr">
        <is>
          <t>01/10/2016</t>
        </is>
      </c>
      <c r="S121" s="439" t="inlineStr">
        <is>
          <t>N/A</t>
        </is>
      </c>
      <c r="T121" s="439" t="inlineStr">
        <is>
          <t>N/A</t>
        </is>
      </c>
      <c r="U121" s="439" t="inlineStr">
        <is>
          <t>N/A</t>
        </is>
      </c>
      <c r="V121" s="439">
        <f>IF(R121="","In force",IF(R121="N/A","In force",IF(TODAY()&lt;DATE(VALUE(RIGHT(R121,4)),VALUE(MID(R121,4,2)),VALUE(LEFT(R121,2))),"Scheduled",IF(S121="","In force",IF(S121="N/A","In force",IF(TODAY()&lt;DATE(VALUE(RIGHT(S121,4)),VALUE(MID(S121,4,2)),VALUE(LEFT(S121,2))),"In force","Ended"))))))</f>
        <v/>
      </c>
      <c r="W121" s="439" t="inlineStr">
        <is>
          <t>State Administration for Market Regulation; Standardization Administration of China</t>
        </is>
      </c>
      <c r="X121" s="439" t="inlineStr">
        <is>
          <t>Sugar production installation</t>
        </is>
      </c>
      <c r="Y121" s="439" t="inlineStr">
        <is>
          <t>New; existing</t>
        </is>
      </c>
      <c r="Z121" s="439" t="inlineStr">
        <is>
          <t>Cane sugar mills (including cane reception, milling and juice extraction, clarification, evaporation and concentration, crystallisation, separation and drying); beet sugar mills (including beet reception and preparation, slicing, diffusion and juice extraction, purification, evaporation and concentration, crystallisation, separation and drying); sugar refineries (processing raw sugar through remelting, clarification, decolourisation, evaporation and concentration, crystallisation, separation and drying). Products include white granulated sugar, brown sugar and refined sugar.</t>
        </is>
      </c>
      <c r="AA121" s="439" t="inlineStr">
        <is>
          <t>N/A</t>
        </is>
      </c>
      <c r="AB121" s="439" t="inlineStr">
        <is>
          <t>N/A</t>
        </is>
      </c>
      <c r="AC121" s="439" t="inlineStr">
        <is>
          <t>Firms</t>
        </is>
      </c>
      <c r="AD121" s="439" t="inlineStr">
        <is>
          <t>Enterprises operating cane sugar, beet sugar or sugar refinery installations within China.</t>
        </is>
      </c>
      <c r="AE121" s="439" t="inlineStr">
        <is>
          <t>Production</t>
        </is>
      </c>
      <c r="AF121" s="439" t="inlineStr">
        <is>
          <t>Operational activities of sugar production installations. Existing firms must meet Grade 3 (minimum) intensity limits; new, expansion and renovation projects must meet Grade 2 (access) intensity limits.</t>
        </is>
      </c>
      <c r="AG121" s="439" t="inlineStr">
        <is>
          <t>3 grades</t>
        </is>
      </c>
      <c r="AH121" s="439" t="inlineStr">
        <is>
          <t>Energy intensity limit grade</t>
        </is>
      </c>
      <c r="AI121" s="439" t="inlineStr">
        <is>
          <t>Energy intensity limits are classified into three grades (Grade 1 is the most stringent, i.e. most advanced). Grade 3 is the minimum limit (mandatory for existing firms), Grade 2 is the access limit (mandatory for new, expansion and renovation projects), and Grade 1 is the advanced value. Limits are set by raw material and process, measured in kgce of comprehensive energy per tonne (kgce/t). Cane sugar (white granulated sugar, kgce/t): Grade 3 ≤ 180, Grade 2 ≤ 155, Grade 1 ≤ 130. Beet sugar (white granulated sugar, kgce/t): Grade 3 ≤ 250, Grade 2 ≤ 215, Grade 1 ≤ 185. Sugar refinery (white granulated sugar, kgce/t): Grade 3 ≤ 85, Grade 2 ≤ 70, Grade 1 ≤ 58.</t>
        </is>
      </c>
      <c r="AJ121" s="439" t="inlineStr">
        <is>
          <t>1) Existing sugar producers must meet Grade 3 (minimum) intensity limits to continue operating; non-compliant firms must undergo retrofits or be phased out within a prescribed period. 2) New, expansion and renovation projects must meet Grade 2 (access) intensity limits before commencing production. 3) Grade 1 advanced values serve as energy efficiency benchmarks to guide the industry.</t>
        </is>
      </c>
      <c r="AK121" s="439" t="inlineStr">
        <is>
          <t>N/A</t>
        </is>
      </c>
      <c r="AL121" s="439" t="inlineStr">
        <is>
          <t>N/A</t>
        </is>
      </c>
      <c r="AM121" s="439" t="inlineStr">
        <is>
          <t>Inspections or audits conducted by government authorities or third parties; Energy consumption data reporting by firms</t>
        </is>
      </c>
      <c r="AN121" s="439" t="inlineStr">
        <is>
          <t>Market regulatory authorities conduct supervision inspections on sugar producers' compliance with energy intensity limit standards; firms must submit annual energy consumption data and undergo energy conservation supervision.</t>
        </is>
      </c>
      <c r="AO121" s="439" t="inlineStr">
        <is>
          <t>Compliance order; Fines; Differentiated electricity pricing; Phase-out and closure</t>
        </is>
      </c>
      <c r="AP121" s="439" t="inlineStr">
        <is>
          <t>For sugar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21" s="439" t="inlineStr">
        <is>
          <t>The state encourages sugar producers to benchmark against Grade 1 advanced values and undertake energy conservation and carbon reduction retrofits, guiding and supporting uptake of advanced production capacity through energy conservation reviews and green factory designation.</t>
        </is>
      </c>
      <c r="AR121" s="439" t="inlineStr">
        <is>
          <t>The state encourages sugar producers to benchmark against Grade 1 advanced values and undertake energy conservation and carbon reduction retrofits, guiding and supporting uptake of advanced production capacity through energy conservation reviews and green factory designation.</t>
        </is>
      </c>
      <c r="AS121" s="439" t="inlineStr">
        <is>
          <t>N/A</t>
        </is>
      </c>
      <c r="AT121" s="439" t="inlineStr">
        <is>
          <t>N/A</t>
        </is>
      </c>
      <c r="AU121" s="439" t="inlineStr">
        <is>
          <t>C10</t>
        </is>
      </c>
      <c r="AV121" s="439" t="inlineStr">
        <is>
          <t>CO2</t>
        </is>
      </c>
      <c r="AW121" s="439" t="inlineStr">
        <is>
          <t>Positive</t>
        </is>
      </c>
      <c r="AX121" s="439" t="inlineStr">
        <is>
          <t>Energy conservation</t>
        </is>
      </c>
      <c r="AY121" s="439" t="inlineStr">
        <is>
          <t>GB 32044-2015 Norm of Energy Consumption per Unit Production of Sugar</t>
        </is>
      </c>
      <c r="AZ121" s="439" t="inlineStr">
        <is>
          <t>https://openstd.samr.gov.cn/bzgk/std/newGbInfo?hcno=7FD71F2FE92BC5585DA8C482496D2402</t>
        </is>
      </c>
      <c r="BA121" s="439" t="inlineStr">
        <is>
          <t>N/A</t>
        </is>
      </c>
    </row>
    <row r="122">
      <c r="A122" s="439" t="inlineStr">
        <is>
          <t>CHNPRFEILI57S000</t>
        </is>
      </c>
      <c r="B122" s="439" t="inlineStr">
        <is>
          <t>Instrument</t>
        </is>
      </c>
      <c r="C122" s="439" t="inlineStr">
        <is>
          <t>Performance standard</t>
        </is>
      </c>
      <c r="D122" s="439" t="inlineStr">
        <is>
          <t>Energy intensity limit for industrial production</t>
        </is>
      </c>
      <c r="E122" s="439" t="inlineStr">
        <is>
          <t>Industry</t>
        </is>
      </c>
      <c r="F122" s="439" t="inlineStr">
        <is>
          <t>Beer manufacturing</t>
        </is>
      </c>
      <c r="G122" s="439" t="inlineStr">
        <is>
          <t>啤酒单位产品能源消耗限额</t>
        </is>
      </c>
      <c r="H122" s="439" t="inlineStr">
        <is>
          <t>Norm of Energy Consumption per Unit Production of Beer</t>
        </is>
      </c>
      <c r="I122" s="439" t="inlineStr">
        <is>
          <t>N/A</t>
        </is>
      </c>
      <c r="J122" s="439" t="inlineStr">
        <is>
          <t>GB 32047-2015 Norm of Energy Consumption per Unit Production of Beer is a mandatory national standard, published on 11 September 2015 and effective 1 October 2016. It applies to the calculation and assessment of energy consumption per unit product for enterprises producing beer using malt, rice, hops and other main raw materials through mashing, fermentation, filtration and packaging processes, as well as to the energy consumption control of new, expansion and renovation projects. Energy intensity limits are classified into three grades (Grade 1 is the most stringent, i.e. most advanced). Grade 3 is the minimum limit (mandatory for existing firms), Grade 2 is the access limit (mandatory for new, expansion and renovation projects), and Grade 1 is the advanced value. This is the first mandatory energy intensity limit standard for the beer industry.</t>
        </is>
      </c>
      <c r="K122" s="439" t="inlineStr">
        <is>
          <t>Energy efficiency; Energy conservation</t>
        </is>
      </c>
      <c r="L122" s="439" t="inlineStr">
        <is>
          <t>Direct</t>
        </is>
      </c>
      <c r="M122" s="439" t="inlineStr">
        <is>
          <t>Supply-side</t>
        </is>
      </c>
      <c r="N122" s="439" t="inlineStr">
        <is>
          <t>CHN</t>
        </is>
      </c>
      <c r="O122" s="439" t="inlineStr">
        <is>
          <t>National</t>
        </is>
      </c>
      <c r="P122" s="439" t="inlineStr">
        <is>
          <t>N/A</t>
        </is>
      </c>
      <c r="Q122" s="439" t="inlineStr">
        <is>
          <t>11/09/2015</t>
        </is>
      </c>
      <c r="R122" s="439" t="inlineStr">
        <is>
          <t>01/10/2016</t>
        </is>
      </c>
      <c r="S122" s="439" t="inlineStr">
        <is>
          <t>N/A</t>
        </is>
      </c>
      <c r="T122" s="439" t="inlineStr">
        <is>
          <t>N/A</t>
        </is>
      </c>
      <c r="U122" s="439" t="inlineStr">
        <is>
          <t>N/A</t>
        </is>
      </c>
      <c r="V122" s="439">
        <f>IF(R122="","In force",IF(R122="N/A","In force",IF(TODAY()&lt;DATE(VALUE(RIGHT(R122,4)),VALUE(MID(R122,4,2)),VALUE(LEFT(R122,2))),"Scheduled",IF(S122="","In force",IF(S122="N/A","In force",IF(TODAY()&lt;DATE(VALUE(RIGHT(S122,4)),VALUE(MID(S122,4,2)),VALUE(LEFT(S122,2))),"In force","Ended"))))))</f>
        <v/>
      </c>
      <c r="W122" s="439" t="inlineStr">
        <is>
          <t>State Administration for Market Regulation; Standardization Administration of China</t>
        </is>
      </c>
      <c r="X122" s="439" t="inlineStr">
        <is>
          <t>Beer production line</t>
        </is>
      </c>
      <c r="Y122" s="439" t="inlineStr">
        <is>
          <t>New; existing</t>
        </is>
      </c>
      <c r="Z122" s="439" t="inlineStr">
        <is>
          <t>Complete beer production lines using malt, rice, hops, etc. as raw materials, including raw material handling (malt milling, rice gelatinisation), mashing (mashing, lauter tun filtration, wort boiling, whirlpool settling), fermentation (primary fermentation, secondary fermentation/storage), filtration (diatomaceous earth filtration, membrane filtration), packaging (bottling, canning, kegging, etc.) and associated utilities (refrigeration, compressed air, CO₂ recovery, CIP cleaning). Products include pasteurised beer, draft beer (pure draft beer) and specialty beers. Excludes malt production and ready-to-drink beer-based mixed beverages.</t>
        </is>
      </c>
      <c r="AA122" s="439" t="inlineStr">
        <is>
          <t>N/A</t>
        </is>
      </c>
      <c r="AB122" s="439" t="inlineStr">
        <is>
          <t>N/A</t>
        </is>
      </c>
      <c r="AC122" s="439" t="inlineStr">
        <is>
          <t>Firms</t>
        </is>
      </c>
      <c r="AD122" s="439" t="inlineStr">
        <is>
          <t>Enterprises operating beer production lines within China.</t>
        </is>
      </c>
      <c r="AE122" s="439" t="inlineStr">
        <is>
          <t>Production</t>
        </is>
      </c>
      <c r="AF122" s="439" t="inlineStr">
        <is>
          <t>Operational activities of beer production lines. Existing firms must meet Grade 3 (minimum) intensity limits; new, expansion and renovation projects must meet Grade 2 (access) intensity limits.</t>
        </is>
      </c>
      <c r="AG122" s="439" t="inlineStr">
        <is>
          <t>3 grades</t>
        </is>
      </c>
      <c r="AH122" s="439" t="inlineStr">
        <is>
          <t>Energy intensity limit grade</t>
        </is>
      </c>
      <c r="AI122" s="439" t="inlineStr">
        <is>
          <t>Energy intensity limits are classified into three grades (Grade 1 is the most stringent, i.e. most advanced). Grade 3 is the minimum limit (mandatory for existing firms), Grade 2 is the access limit (mandatory for new, expansion and renovation projects), and Grade 1 is the advanced value. Measured in kgce of comprehensive energy per kilolitre (kgce/kL). Beer (kL): Grade 3 ≤ 70.0, Grade 2 ≤ 56.0, Grade 1 ≤ 45.0 kgce/kL.</t>
        </is>
      </c>
      <c r="AJ122" s="439" t="inlineStr">
        <is>
          <t>1) Existing beer producers must meet Grade 3 (minimum) intensity limits to continue operating; non-compliant firms must undergo retrofits or be phased out within a prescribed period. 2) New, expansion and renovation projects must meet Grade 2 (access) intensity limits before commencing production. 3) Grade 1 advanced values serve as energy efficiency benchmarks to guide the industry.</t>
        </is>
      </c>
      <c r="AK122" s="439" t="inlineStr">
        <is>
          <t>N/A</t>
        </is>
      </c>
      <c r="AL122" s="439" t="inlineStr">
        <is>
          <t>N/A</t>
        </is>
      </c>
      <c r="AM122" s="439" t="inlineStr">
        <is>
          <t>Inspections or audits conducted by government authorities or third parties; Energy consumption data reporting by firms</t>
        </is>
      </c>
      <c r="AN122" s="439" t="inlineStr">
        <is>
          <t>Market regulatory authorities and industry and information technology authorities conduct supervision inspections on beer producers' compliance with energy intensity limit standards; firms must submit annual energy consumption data and undergo energy conservation supervision.</t>
        </is>
      </c>
      <c r="AO122" s="439" t="inlineStr">
        <is>
          <t>Compliance order; Fines; Differentiated electricity pricing; Phase-out and closure</t>
        </is>
      </c>
      <c r="AP122" s="439" t="inlineStr">
        <is>
          <t>For beer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22" s="439" t="inlineStr">
        <is>
          <t>The state encourages beer producers to benchmark against Grade 1 advanced values and undertake energy conservation and carbon reduction retrofits, guiding and supporting uptake of advanced production capacity through energy conservation reviews and green factory designation.</t>
        </is>
      </c>
      <c r="AR122" s="439" t="inlineStr">
        <is>
          <t>The state encourages beer producers to benchmark against Grade 1 advanced values and undertake energy conservation and carbon reduction retrofits, guiding and supporting uptake of advanced production capacity through energy conservation reviews and green factory designation.</t>
        </is>
      </c>
      <c r="AS122" s="439" t="inlineStr">
        <is>
          <t>N/A</t>
        </is>
      </c>
      <c r="AT122" s="439" t="inlineStr">
        <is>
          <t>N/A</t>
        </is>
      </c>
      <c r="AU122" s="439" t="inlineStr">
        <is>
          <t>C11</t>
        </is>
      </c>
      <c r="AV122" s="439" t="inlineStr">
        <is>
          <t>CO2</t>
        </is>
      </c>
      <c r="AW122" s="439" t="inlineStr">
        <is>
          <t>Positive</t>
        </is>
      </c>
      <c r="AX122" s="439" t="inlineStr">
        <is>
          <t>Energy conservation</t>
        </is>
      </c>
      <c r="AY122" s="439" t="inlineStr">
        <is>
          <t>GB 32047-2015 Norm of Energy Consumption per Unit Production of Beer</t>
        </is>
      </c>
      <c r="AZ122" s="439" t="inlineStr">
        <is>
          <t>https://openstd.samr.gov.cn/bzgk/std/newGbInfo?hcno=C1DFB96F1DEE094771AD9648B5A06D9C</t>
        </is>
      </c>
      <c r="BA122" s="439" t="inlineStr">
        <is>
          <t>N/A</t>
        </is>
      </c>
    </row>
    <row r="123">
      <c r="A123" s="439" t="inlineStr">
        <is>
          <t>CHNPRFEILI58S000</t>
        </is>
      </c>
      <c r="B123" s="439" t="inlineStr">
        <is>
          <t>Instrument</t>
        </is>
      </c>
      <c r="C123" s="439" t="inlineStr">
        <is>
          <t>Performance standard</t>
        </is>
      </c>
      <c r="D123" s="439" t="inlineStr">
        <is>
          <t>Energy intensity limit for industrial production</t>
        </is>
      </c>
      <c r="E123" s="439" t="inlineStr">
        <is>
          <t>Industry</t>
        </is>
      </c>
      <c r="F123" s="439" t="inlineStr">
        <is>
          <t>Iron and steel smelting</t>
        </is>
      </c>
      <c r="G123" s="439" t="inlineStr">
        <is>
          <t>电弧炉冶炼单位产品能源消耗限额</t>
        </is>
      </c>
      <c r="H123" s="439" t="inlineStr">
        <is>
          <t>Norm of Energy Consumption per Unit Production of Electric Arc Furnace Steelmaking</t>
        </is>
      </c>
      <c r="I123" s="439" t="inlineStr">
        <is>
          <t>N/A</t>
        </is>
      </c>
      <c r="J123" s="439" t="inlineStr">
        <is>
          <t>GB 32050-2015 Norm of Energy Consumption per Unit Production of Electric Arc Furnace Steelmaking is a mandatory national standard, published on 11 September 2015 and effective 1 October 2016. It applies to the calculation and assessment of energy consumption per unit product for enterprises producing crude steel using electric arc furnaces (excluding secondary refining) with steel scrap, pig iron, direct reduced iron and other raw materials, as well as to the energy consumption control of new, expansion and renovation projects. Electroslag furnaces, plasma furnaces, induction furnaces and other electric furnace methods, and EAF test heats, are excluded. Energy intensity limits are classified into three grades (Grade 1 is the most stringent, i.e. most advanced). Grade 3 is the minimum limit (mandatory for existing firms), Grade 2 is the access limit (mandatory for new, expansion and renovation projects), and Grade 1 is the advanced value. This is the first mandatory energy intensity limit standard specifically for EAF steelmaking.</t>
        </is>
      </c>
      <c r="K123" s="439" t="inlineStr">
        <is>
          <t>Energy efficiency; Energy conservation</t>
        </is>
      </c>
      <c r="L123" s="439" t="inlineStr">
        <is>
          <t>Direct</t>
        </is>
      </c>
      <c r="M123" s="439" t="inlineStr">
        <is>
          <t>Supply-side</t>
        </is>
      </c>
      <c r="N123" s="439" t="inlineStr">
        <is>
          <t>CHN</t>
        </is>
      </c>
      <c r="O123" s="439" t="inlineStr">
        <is>
          <t>National</t>
        </is>
      </c>
      <c r="P123" s="439" t="inlineStr">
        <is>
          <t>N/A</t>
        </is>
      </c>
      <c r="Q123" s="439" t="inlineStr">
        <is>
          <t>11/09/2015</t>
        </is>
      </c>
      <c r="R123" s="439" t="inlineStr">
        <is>
          <t>01/10/2016</t>
        </is>
      </c>
      <c r="S123" s="439" t="inlineStr">
        <is>
          <t>N/A</t>
        </is>
      </c>
      <c r="T123" s="439" t="inlineStr">
        <is>
          <t>N/A</t>
        </is>
      </c>
      <c r="U123" s="439" t="inlineStr">
        <is>
          <t>N/A</t>
        </is>
      </c>
      <c r="V123" s="439">
        <f>IF(R123="","In force",IF(R123="N/A","In force",IF(TODAY()&lt;DATE(VALUE(RIGHT(R123,4)),VALUE(MID(R123,4,2)),VALUE(LEFT(R123,2))),"Scheduled",IF(S123="","In force",IF(S123="N/A","In force",IF(TODAY()&lt;DATE(VALUE(RIGHT(S123,4)),VALUE(MID(S123,4,2)),VALUE(LEFT(S123,2))),"In force","Ended"))))))</f>
        <v/>
      </c>
      <c r="W123" s="439" t="inlineStr">
        <is>
          <t>State Administration for Market Regulation; Standardization Administration of China</t>
        </is>
      </c>
      <c r="X123" s="439" t="inlineStr">
        <is>
          <t>Electric arc furnace steelmaking equipment</t>
        </is>
      </c>
      <c r="Y123" s="439" t="inlineStr">
        <is>
          <t>New; existing</t>
        </is>
      </c>
      <c r="Z123" s="439" t="inlineStr">
        <is>
          <t>Three-phase AC EAFs (including conventional EAF, ultra-high power EAF, DC EAF, etc.) producing crude steel using steel scrap, pig iron, direct reduced iron (DRI/HBI) and hot metal as main raw materials, through electric arc heating and melting of furnace charge, oxidising refining (decarburisation, dephosphorisation, etc.), reduction and tapping. Excludes secondary refining (LF, VD, RH, etc.), continuous casting and rolling process steps.</t>
        </is>
      </c>
      <c r="AA123" s="439" t="inlineStr">
        <is>
          <t>N/A</t>
        </is>
      </c>
      <c r="AB123" s="439" t="inlineStr">
        <is>
          <t>N/A</t>
        </is>
      </c>
      <c r="AC123" s="439" t="inlineStr">
        <is>
          <t>Firms</t>
        </is>
      </c>
      <c r="AD123" s="439" t="inlineStr">
        <is>
          <t>Enterprises operating electric arc furnace steelmaking equipment within China.</t>
        </is>
      </c>
      <c r="AE123" s="439" t="inlineStr">
        <is>
          <t>Production</t>
        </is>
      </c>
      <c r="AF123" s="439" t="inlineStr">
        <is>
          <t>Operational activities of electric arc furnace steelmaking equipment. Existing firms must meet Grade 3 (minimum) intensity limits; new, expansion and renovation projects must meet Grade 2 (access) intensity limits.</t>
        </is>
      </c>
      <c r="AG123" s="439" t="inlineStr">
        <is>
          <t>3 grades</t>
        </is>
      </c>
      <c r="AH123" s="439" t="inlineStr">
        <is>
          <t>Energy intensity limit grade</t>
        </is>
      </c>
      <c r="AI123" s="439" t="inlineStr">
        <is>
          <t>Energy intensity limits are classified into three grades (Grade 1 is the most stringent, i.e. most advanced). Grade 3 is the minimum limit (mandatory for existing firms), Grade 2 is the access limit (mandatory for new, expansion and renovation projects), and Grade 1 is the advanced value. Limits are measured in kgce/t comprehensive energy and kWh/t electricity consumption, by scrap ratio. EAF comprehensive energy (100% scrap): Grade 3 ≤ 58, Grade 2 ≤ 52, Grade 1 ≤ 46 kgce/t. EAF electricity consumption (100% scrap): Grade 3 ≤ 420, Grade 2 ≤ 380, Grade 1 ≤ 340 kWh/t. EAF comprehensive energy (hot metal ratio ≤ 40%): Grade 3 ≤ 72, Grade 2 ≤ 65, Grade 1 ≤ 58 kgce/t. EAF electricity consumption (hot metal ratio ≤ 40%): Grade 3 ≤ 340, Grade 2 ≤ 300, Grade 1 ≤ 265 kWh/t.</t>
        </is>
      </c>
      <c r="AJ123" s="439" t="inlineStr">
        <is>
          <t>1) Existing EAF steelmaking firms must meet Grade 3 (minimum) intensity limits to continue operating; non-compliant firms must undergo retrofits or be phased out within a prescribed period. 2) New, expansion and renovation projects must meet Grade 2 (access) intensity limits before commencing production. 3) Grade 1 advanced values serve as energy efficiency benchmarks to guide the industry.</t>
        </is>
      </c>
      <c r="AK123" s="439" t="inlineStr">
        <is>
          <t>N/A</t>
        </is>
      </c>
      <c r="AL123" s="439" t="inlineStr">
        <is>
          <t>N/A</t>
        </is>
      </c>
      <c r="AM123" s="439" t="inlineStr">
        <is>
          <t>Inspections or audits conducted by government authorities or third parties; Energy consumption data reporting by firms</t>
        </is>
      </c>
      <c r="AN123" s="439" t="inlineStr">
        <is>
          <t>Market regulatory authorities and industry and information technology authorities conduct supervision inspections on EAF steelmaking firms' compliance with energy intensity limit standards; firms must submit annual energy consumption data and undergo energy conservation supervision and tiered electricity pricing assessment.</t>
        </is>
      </c>
      <c r="AO123" s="439" t="inlineStr">
        <is>
          <t>Compliance order; Fines; Differentiated electricity pricing; Phase-out and closure</t>
        </is>
      </c>
      <c r="AP123" s="439" t="inlineStr">
        <is>
          <t>For EAF steelmaking firms that do not meet the mandatory energy intensity limit standard, relevant authorities shall order rectification within a prescribed period; those failing to complete rectification or still not meeting the standard after rectification shall be subject to differentiated and tiered electricity pricing and lawfully phased out and closed.</t>
        </is>
      </c>
      <c r="AQ123" s="439" t="inlineStr">
        <is>
          <t>The state encourages EAF steelmaking firms to benchmark against Grade 1 advanced values and undertake energy conservation and carbon reduction retrofits, promoting scrap preheating, flue gas waste heat recovery and intelligent steelmaking technologies, guiding and supporting uptake of advanced production capacity through energy conservation reviews and industry energy efficiency benchmark programmes.</t>
        </is>
      </c>
      <c r="AR123" s="439" t="inlineStr">
        <is>
          <t>The state encourages EAF steelmaking firms to benchmark against Grade 1 advanced values and undertake energy conservation and carbon reduction retrofits, promoting scrap preheating, flue gas waste heat recovery and intelligent steelmaking technologies, guiding and supporting uptake of advanced production capacity through energy conservation reviews and industry energy efficiency benchmark programmes.</t>
        </is>
      </c>
      <c r="AS123" s="439" t="inlineStr">
        <is>
          <t>N/A</t>
        </is>
      </c>
      <c r="AT123" s="439" t="inlineStr">
        <is>
          <t>N/A</t>
        </is>
      </c>
      <c r="AU123" s="439" t="inlineStr">
        <is>
          <t>C24</t>
        </is>
      </c>
      <c r="AV123" s="439" t="inlineStr">
        <is>
          <t>CO2</t>
        </is>
      </c>
      <c r="AW123" s="439" t="inlineStr">
        <is>
          <t>Positive</t>
        </is>
      </c>
      <c r="AX123" s="439" t="inlineStr">
        <is>
          <t>Energy conservation</t>
        </is>
      </c>
      <c r="AY123" s="439" t="inlineStr">
        <is>
          <t>GB 32050-2015 Norm of Energy Consumption per Unit Production of Electric Arc Furnace Steelmaking</t>
        </is>
      </c>
      <c r="AZ123" s="439" t="inlineStr">
        <is>
          <t>https://openstd.samr.gov.cn/bzgk/std/newGbInfo?hcno=634F78D390A985D65D3DEE0438B18A14</t>
        </is>
      </c>
      <c r="BA123" s="439" t="inlineStr">
        <is>
          <t>N/A</t>
        </is>
      </c>
    </row>
    <row r="124">
      <c r="A124" s="439" t="inlineStr">
        <is>
          <t>CHNPRFEILI59S000</t>
        </is>
      </c>
      <c r="B124" s="439" t="inlineStr">
        <is>
          <t>Instrument</t>
        </is>
      </c>
      <c r="C124" s="439" t="inlineStr">
        <is>
          <t>Performance standard</t>
        </is>
      </c>
      <c r="D124" s="439" t="inlineStr">
        <is>
          <t>Energy intensity limit for industrial production</t>
        </is>
      </c>
      <c r="E124" s="439" t="inlineStr">
        <is>
          <t>Industry</t>
        </is>
      </c>
      <c r="F124" s="439" t="inlineStr">
        <is>
          <t>Friction and sealing materials</t>
        </is>
      </c>
      <c r="G124" s="439" t="inlineStr">
        <is>
          <t>摩擦材料单位产品能源消耗限额</t>
        </is>
      </c>
      <c r="H124" s="439" t="inlineStr">
        <is>
          <t>Norm of Energy Consumption per Unit Production of Friction Materials</t>
        </is>
      </c>
      <c r="I124" s="439" t="inlineStr">
        <is>
          <t>N/A</t>
        </is>
      </c>
      <c r="J124" s="439" t="inlineStr">
        <is>
          <t>GB 30182-2013 Norm of Energy Consumption per Unit Production of Friction Materials is a mandatory national standard, published on 31 December 2013 and effective 1 December 2014. It applies to the calculation and assessment of energy consumption per unit product for enterprises producing moulded friction materials (without steel backing or shoe) using phenolic resin, rubber and other binders, with mineral fibre, metallic fibre, organic fibre and other reinforcement materials, through mixing, hot press moulding, heat treatment and other processes, as well as to the energy consumption control of new, expansion and renovation projects. Energy intensity limits are classified into three grades (Grade 1 is the most stringent, i.e. most advanced). Grade 3 is the minimum limit (mandatory for existing firms), Grade 2 is the access limit (mandatory for new, expansion and renovation projects), and Grade 1 is the advanced value. This is the first mandatory energy intensity limit standard for the friction materials industry.</t>
        </is>
      </c>
      <c r="K124" s="439" t="inlineStr">
        <is>
          <t>Energy efficiency; Energy conservation</t>
        </is>
      </c>
      <c r="L124" s="439" t="inlineStr">
        <is>
          <t>Direct</t>
        </is>
      </c>
      <c r="M124" s="439" t="inlineStr">
        <is>
          <t>Supply-side</t>
        </is>
      </c>
      <c r="N124" s="439" t="inlineStr">
        <is>
          <t>CHN</t>
        </is>
      </c>
      <c r="O124" s="439" t="inlineStr">
        <is>
          <t>National</t>
        </is>
      </c>
      <c r="P124" s="439" t="inlineStr">
        <is>
          <t>N/A</t>
        </is>
      </c>
      <c r="Q124" s="439" t="inlineStr">
        <is>
          <t>31/12/2013</t>
        </is>
      </c>
      <c r="R124" s="439" t="inlineStr">
        <is>
          <t>01/12/2014</t>
        </is>
      </c>
      <c r="S124" s="439" t="inlineStr">
        <is>
          <t>N/A</t>
        </is>
      </c>
      <c r="T124" s="439" t="inlineStr">
        <is>
          <t>N/A</t>
        </is>
      </c>
      <c r="U124" s="439" t="inlineStr">
        <is>
          <t>N/A</t>
        </is>
      </c>
      <c r="V124" s="439">
        <f>IF(R124="","In force",IF(R124="N/A","In force",IF(TODAY()&lt;DATE(VALUE(RIGHT(R124,4)),VALUE(MID(R124,4,2)),VALUE(LEFT(R124,2))),"Scheduled",IF(S124="","In force",IF(S124="N/A","In force",IF(TODAY()&lt;DATE(VALUE(RIGHT(S124,4)),VALUE(MID(S124,4,2)),VALUE(LEFT(S124,2))),"In force","Ended"))))))</f>
        <v/>
      </c>
      <c r="W124" s="439" t="inlineStr">
        <is>
          <t>State Administration for Market Regulation; Standardization Administration of China</t>
        </is>
      </c>
      <c r="X124" s="439" t="inlineStr">
        <is>
          <t>Friction material production installation</t>
        </is>
      </c>
      <c r="Y124" s="439" t="inlineStr">
        <is>
          <t>New; existing</t>
        </is>
      </c>
      <c r="Z124" s="439" t="inlineStr">
        <is>
          <t>Installations producing moulded friction materials such as automotive brake linings (brake pads) and clutch facings using phenolic resin, nitrile rubber and other binders, with steel fibre, mineral fibre (wollastonite, sepiolite, etc.), organic fibre (aramid, etc.) and ceramic fibre as reinforcement, combined with friction modifiers (graphite, molybdenum disulphide, alumina, zircon, etc.) and fillers (barite, calcium carbonate, etc.), through batching, mixing, hot press moulding, heat treatment (curing) and grinding and finishing processes. Excludes brake shoe assemblies with steel backing plates or shoes.</t>
        </is>
      </c>
      <c r="AA124" s="439" t="inlineStr">
        <is>
          <t>N/A</t>
        </is>
      </c>
      <c r="AB124" s="439" t="inlineStr">
        <is>
          <t>N/A</t>
        </is>
      </c>
      <c r="AC124" s="439" t="inlineStr">
        <is>
          <t>Firms</t>
        </is>
      </c>
      <c r="AD124" s="439" t="inlineStr">
        <is>
          <t>Enterprises operating moulded friction material production installations within China.</t>
        </is>
      </c>
      <c r="AE124" s="439" t="inlineStr">
        <is>
          <t>Production</t>
        </is>
      </c>
      <c r="AF124" s="439" t="inlineStr">
        <is>
          <t>Operational activities of friction material production installations. Existing firms must meet Grade 3 (minimum) intensity limits; new, expansion and renovation projects must meet Grade 2 (access) intensity limits.</t>
        </is>
      </c>
      <c r="AG124" s="439" t="inlineStr">
        <is>
          <t>3 grades</t>
        </is>
      </c>
      <c r="AH124" s="439" t="inlineStr">
        <is>
          <t>Energy intensity limit grade</t>
        </is>
      </c>
      <c r="AI124" s="439" t="inlineStr">
        <is>
          <t>Energy intensity limits are classified into three grades (Grade 1 is the most stringent, i.e. most advanced). Grade 3 is the minimum limit (mandatory for existing firms), Grade 2 is the access limit (mandatory for new, expansion and renovation projects), and Grade 1 is the advanced value. Limits are set by product type, measured in kgce of comprehensive energy per tonne (kgce/t). Automotive brake linings (brake pads): Grade 3 ≤ 580, Grade 2 ≤ 490, Grade 1 ≤ 420. Clutch facings: Grade 3 ≤ 650, Grade 2 ≤ 550, Grade 1 ≤ 470.</t>
        </is>
      </c>
      <c r="AJ124" s="439" t="inlineStr">
        <is>
          <t>1) Existing friction material producers must meet Grade 3 (minimum) intensity limits to continue operating; non-compliant firms must undergo retrofits or be phased out within a prescribed period. 2) New, expansion and renovation projects must meet Grade 2 (access) intensity limits before commencing production. 3) Grade 1 advanced values serve as energy efficiency benchmarks to guide the industry.</t>
        </is>
      </c>
      <c r="AK124" s="439" t="inlineStr">
        <is>
          <t>N/A</t>
        </is>
      </c>
      <c r="AL124" s="439" t="inlineStr">
        <is>
          <t>N/A</t>
        </is>
      </c>
      <c r="AM124" s="439" t="inlineStr">
        <is>
          <t>Inspections or audits conducted by government authorities or third parties; Energy consumption data reporting by firms</t>
        </is>
      </c>
      <c r="AN124" s="439" t="inlineStr">
        <is>
          <t>Market regulatory authorities conduct supervision inspections on friction material producers' compliance with energy intensity limit standards; firms must submit annual energy consumption data and undergo energy conservation supervision.</t>
        </is>
      </c>
      <c r="AO124" s="439" t="inlineStr">
        <is>
          <t>Compliance order; Fines; Differentiated electricity pricing; Phase-out and closure</t>
        </is>
      </c>
      <c r="AP124" s="439" t="inlineStr">
        <is>
          <t>For friction material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24" s="439" t="inlineStr">
        <is>
          <t>The state encourages friction material producers to benchmark against Grade 1 advanced values and undertake energy conservation and carbon reduction retrofits, guiding and supporting uptake of advanced production capacity through energy conservation reviews and green factory designation.</t>
        </is>
      </c>
      <c r="AR124" s="439" t="inlineStr">
        <is>
          <t>The state encourages friction material producers to benchmark against Grade 1 advanced values and undertake energy conservation and carbon reduction retrofits, guiding and supporting uptake of advanced production capacity through energy conservation reviews and green factory designation.</t>
        </is>
      </c>
      <c r="AS124" s="439" t="inlineStr">
        <is>
          <t>N/A</t>
        </is>
      </c>
      <c r="AT124" s="439" t="inlineStr">
        <is>
          <t>N/A</t>
        </is>
      </c>
      <c r="AU124" s="439" t="inlineStr">
        <is>
          <t>C29</t>
        </is>
      </c>
      <c r="AV124" s="439" t="inlineStr">
        <is>
          <t>CO2</t>
        </is>
      </c>
      <c r="AW124" s="439" t="inlineStr">
        <is>
          <t>Positive</t>
        </is>
      </c>
      <c r="AX124" s="439" t="inlineStr">
        <is>
          <t>Energy conservation</t>
        </is>
      </c>
      <c r="AY124" s="439" t="inlineStr">
        <is>
          <t>GB 30182-2013 Norm of Energy Consumption per Unit Production of Friction Materials</t>
        </is>
      </c>
      <c r="AZ124" s="439" t="inlineStr">
        <is>
          <t>https://openstd.samr.gov.cn/bzgk/std/newGbInfo?hcno=71F772D7E4DED3A7E05397BE0A0AB82A</t>
        </is>
      </c>
      <c r="BA124" s="439" t="inlineStr">
        <is>
          <t>N/A</t>
        </is>
      </c>
    </row>
    <row r="125">
      <c r="A125" s="439" t="inlineStr">
        <is>
          <t>CHNPRFEILI60S000</t>
        </is>
      </c>
      <c r="B125" s="439" t="inlineStr">
        <is>
          <t>Instrument</t>
        </is>
      </c>
      <c r="C125" s="439" t="inlineStr">
        <is>
          <t>Performance standard</t>
        </is>
      </c>
      <c r="D125" s="439" t="inlineStr">
        <is>
          <t>Energy intensity limit for industrial production</t>
        </is>
      </c>
      <c r="E125" s="439" t="inlineStr">
        <is>
          <t>Industry</t>
        </is>
      </c>
      <c r="F125" s="439" t="inlineStr">
        <is>
          <t>Insulation materials</t>
        </is>
      </c>
      <c r="G125" s="439" t="inlineStr">
        <is>
          <t>岩棉、矿渣棉及其制品单位产品能源消耗限额</t>
        </is>
      </c>
      <c r="H125" s="439" t="inlineStr">
        <is>
          <t>Norm of Energy Consumption per Unit Production of Rock Wool, Slag Wool and Their Products</t>
        </is>
      </c>
      <c r="I125" s="439" t="inlineStr">
        <is>
          <t>N/A</t>
        </is>
      </c>
      <c r="J125" s="439" t="inlineStr">
        <is>
          <t>GB 30183-2013 Norm of Energy Consumption per Unit Production of Rock Wool, Slag Wool and Their Products is a mandatory national standard, published on 31 December 2013 and effective 1 December 2014. It applies to the calculation and assessment of energy consumption per unit product for enterprises producing rock wool, slag wool and their products (boards, blankets, pipe sections, etc.) using basalt, diabase, blast furnace slag and other main raw materials, through high-temperature melting, centrifugal fiberisation, collection, curing and cutting processes, as well as to the energy consumption control of new, expansion and renovation projects. Pipe sections, metal-faced sandwich panels and other downstream products are excluded. Energy intensity limits are classified into three grades (Grade 1 is the most stringent, i.e. most advanced). Grade 3 is the minimum limit (mandatory for existing firms), Grade 2 is the access limit (mandatory for new, expansion and renovation projects), and Grade 1 is the advanced value. This is the first mandatory energy intensity limit standard for the rock wool and slag wool industry.</t>
        </is>
      </c>
      <c r="K125" s="439" t="inlineStr">
        <is>
          <t>Energy efficiency; Energy conservation</t>
        </is>
      </c>
      <c r="L125" s="439" t="inlineStr">
        <is>
          <t>Direct</t>
        </is>
      </c>
      <c r="M125" s="439" t="inlineStr">
        <is>
          <t>Supply-side</t>
        </is>
      </c>
      <c r="N125" s="439" t="inlineStr">
        <is>
          <t>CHN</t>
        </is>
      </c>
      <c r="O125" s="439" t="inlineStr">
        <is>
          <t>National</t>
        </is>
      </c>
      <c r="P125" s="439" t="inlineStr">
        <is>
          <t>N/A</t>
        </is>
      </c>
      <c r="Q125" s="439" t="inlineStr">
        <is>
          <t>31/12/2013</t>
        </is>
      </c>
      <c r="R125" s="439" t="inlineStr">
        <is>
          <t>01/12/2014</t>
        </is>
      </c>
      <c r="S125" s="439" t="inlineStr">
        <is>
          <t>N/A</t>
        </is>
      </c>
      <c r="T125" s="439" t="inlineStr">
        <is>
          <t>N/A</t>
        </is>
      </c>
      <c r="U125" s="439" t="inlineStr">
        <is>
          <t>N/A</t>
        </is>
      </c>
      <c r="V125" s="439">
        <f>IF(R125="","In force",IF(R125="N/A","In force",IF(TODAY()&lt;DATE(VALUE(RIGHT(R125,4)),VALUE(MID(R125,4,2)),VALUE(LEFT(R125,2))),"Scheduled",IF(S125="","In force",IF(S125="N/A","In force",IF(TODAY()&lt;DATE(VALUE(RIGHT(S125,4)),VALUE(MID(S125,4,2)),VALUE(LEFT(S125,2))),"In force","Ended"))))))</f>
        <v/>
      </c>
      <c r="W125" s="439" t="inlineStr">
        <is>
          <t>State Administration for Market Regulation; Standardization Administration of China</t>
        </is>
      </c>
      <c r="X125" s="439" t="inlineStr">
        <is>
          <t>Rock wool, slag wool and products production installation</t>
        </is>
      </c>
      <c r="Y125" s="439" t="inlineStr">
        <is>
          <t>New; existing</t>
        </is>
      </c>
      <c r="Z125" s="439" t="inlineStr">
        <is>
          <t>Installations producing rock wool, slag wool and their products (including rock wool boards, blankets and strips) using basalt, diabase, blast furnace slag and other main raw materials, with coke and other fuels and an appropriate amount of binder (phenolic resin, etc.), through raw material preparation (crushing, screening), batching, cupola or electric furnace high-temperature melting, centrifugal fiberisation (four-roller centrifuge, etc.) or blowing fiberisation, collection chamber, pendulum layering, curing oven heating and curing, cooling, cutting and packaging. Excludes rock wool pipe sections and metal-faced sandwich panel downstream processing installations.</t>
        </is>
      </c>
      <c r="AA125" s="439" t="inlineStr">
        <is>
          <t>N/A</t>
        </is>
      </c>
      <c r="AB125" s="439" t="inlineStr">
        <is>
          <t>N/A</t>
        </is>
      </c>
      <c r="AC125" s="439" t="inlineStr">
        <is>
          <t>Firms</t>
        </is>
      </c>
      <c r="AD125" s="439" t="inlineStr">
        <is>
          <t>Enterprises operating rock wool, slag wool and products production installations within China.</t>
        </is>
      </c>
      <c r="AE125" s="439" t="inlineStr">
        <is>
          <t>Production</t>
        </is>
      </c>
      <c r="AF125" s="439" t="inlineStr">
        <is>
          <t>Operational activities of rock wool, slag wool and products production installations. Existing firms must meet Grade 3 (minimum) intensity limits; new, expansion and renovation projects must meet Grade 2 (access) intensity limits.</t>
        </is>
      </c>
      <c r="AG125" s="439" t="inlineStr">
        <is>
          <t>3 grades</t>
        </is>
      </c>
      <c r="AH125" s="439" t="inlineStr">
        <is>
          <t>Energy intensity limit grade</t>
        </is>
      </c>
      <c r="AI125" s="439" t="inlineStr">
        <is>
          <t>Energy intensity limits are classified into three grades (Grade 1 is the most stringent, i.e. most advanced). Grade 3 is the minimum limit (mandatory for existing firms), Grade 2 is the access limit (mandatory for new, expansion and renovation projects), and Grade 1 is the advanced value. Limits are set by product density and form, measured in kgce of comprehensive energy per tonne (kgce/t). Rock wool board (density ≤ 100 kg/m³): Grade 3 ≤ 520, Grade 2 ≤ 450, Grade 1 ≤ 390. Rock wool board (density &gt; 100 kg/m³): Grade 3 ≤ 460, Grade 2 ≤ 400, Grade 1 ≤ 345. Rock wool blanket: Grade 3 ≤ 480, Grade 2 ≤ 415, Grade 1 ≤ 360. Slag wool board: Grade 3 ≤ 440, Grade 2 ≤ 380, Grade 1 ≤ 330.</t>
        </is>
      </c>
      <c r="AJ125" s="439" t="inlineStr">
        <is>
          <t>1) Existing rock wool, slag wool and products producers must meet Grade 3 (minimum) intensity limits to continue operating; non-compliant firms must undergo retrofits or be phased out within a prescribed period. 2) New, expansion and renovation projects must meet Grade 2 (access) intensity limits before commencing production. 3) Grade 1 advanced values serve as energy efficiency benchmarks to guide the industry.</t>
        </is>
      </c>
      <c r="AK125" s="439" t="inlineStr">
        <is>
          <t>N/A</t>
        </is>
      </c>
      <c r="AL125" s="439" t="inlineStr">
        <is>
          <t>N/A</t>
        </is>
      </c>
      <c r="AM125" s="439" t="inlineStr">
        <is>
          <t>Inspections or audits conducted by government authorities or third parties; Energy consumption data reporting by firms</t>
        </is>
      </c>
      <c r="AN125" s="439" t="inlineStr">
        <is>
          <t>Market regulatory authorities conduct supervision inspections on rock wool and slag wool producers' compliance with energy intensity limit standards; firms must submit annual energy consumption data and undergo energy conservation supervision.</t>
        </is>
      </c>
      <c r="AO125" s="439" t="inlineStr">
        <is>
          <t>Compliance order; Fines; Differentiated electricity pricing; Phase-out and closure</t>
        </is>
      </c>
      <c r="AP125" s="439" t="inlineStr">
        <is>
          <t>For rock wool and slag wool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25" s="439" t="inlineStr">
        <is>
          <t>The state encourages rock wool and slag wool producers to benchmark against Grade 1 advanced values and undertake energy conservation and carbon reduction retrofits, guiding and supporting uptake of advanced production capacity through energy conservation reviews and green factory designation.</t>
        </is>
      </c>
      <c r="AR125" s="439" t="inlineStr">
        <is>
          <t>The state encourages rock wool and slag wool producers to benchmark against Grade 1 advanced values and undertake energy conservation and carbon reduction retrofits, guiding and supporting uptake of advanced production capacity through energy conservation reviews and green factory designation.</t>
        </is>
      </c>
      <c r="AS125" s="439" t="inlineStr">
        <is>
          <t>N/A</t>
        </is>
      </c>
      <c r="AT125" s="439" t="inlineStr">
        <is>
          <t>N/A</t>
        </is>
      </c>
      <c r="AU125" s="439" t="inlineStr">
        <is>
          <t>C23</t>
        </is>
      </c>
      <c r="AV125" s="439" t="inlineStr">
        <is>
          <t>CO2</t>
        </is>
      </c>
      <c r="AW125" s="439" t="inlineStr">
        <is>
          <t>Positive</t>
        </is>
      </c>
      <c r="AX125" s="439" t="inlineStr">
        <is>
          <t>Energy conservation</t>
        </is>
      </c>
      <c r="AY125" s="439" t="inlineStr">
        <is>
          <t>GB 30183-2013 Norm of Energy Consumption per Unit Production of Rock Wool, Slag Wool and Their Products</t>
        </is>
      </c>
      <c r="AZ125" s="439" t="inlineStr">
        <is>
          <t>https://openstd.samr.gov.cn/bzgk/std/newGbInfo?hcno=0B1014ECF47D43A5F98DD1040B1F2785</t>
        </is>
      </c>
      <c r="BA125" s="439" t="inlineStr">
        <is>
          <t>N/A</t>
        </is>
      </c>
    </row>
    <row r="126">
      <c r="A126" s="439" t="inlineStr">
        <is>
          <t>CHNPRFEILI61S000</t>
        </is>
      </c>
      <c r="B126" s="439" t="inlineStr">
        <is>
          <t>Instrument</t>
        </is>
      </c>
      <c r="C126" s="439" t="inlineStr">
        <is>
          <t>Performance standard</t>
        </is>
      </c>
      <c r="D126" s="439" t="inlineStr">
        <is>
          <t>Energy intensity limit for industrial production</t>
        </is>
      </c>
      <c r="E126" s="439" t="inlineStr">
        <is>
          <t>Industry</t>
        </is>
      </c>
      <c r="F126" s="439" t="inlineStr">
        <is>
          <t>Waterproof materials</t>
        </is>
      </c>
      <c r="G126" s="439" t="inlineStr">
        <is>
          <t>沥青基防水卷材单位产品能源消耗限额</t>
        </is>
      </c>
      <c r="H126" s="439" t="inlineStr">
        <is>
          <t>Norm of Energy Consumption per Unit Production of Asphalt-Based Waterproof Membrane</t>
        </is>
      </c>
      <c r="I126" s="439" t="inlineStr">
        <is>
          <t>N/A</t>
        </is>
      </c>
      <c r="J126" s="439" t="inlineStr">
        <is>
          <t>GB 30184-2013 Norm of Energy Consumption per Unit Production of Asphalt-Based Waterproof Membrane is a mandatory national standard, published on 31 December 2013 and effective 1 December 2014. It applies to the calculation and assessment of energy consumption per unit product for enterprises producing styrene-butadiene-styrene (SBS) modified asphalt waterproof membrane, atactic polypropylene (APP) modified asphalt waterproof membrane and self-adhesive polymer modified asphalt waterproof membrane using asphalt as the main base material with polyester mat or glass fibre mat reinforcement, through batching, impregnation and coating, film/sand surfacing, cooling and winding processes, as well as to the energy consumption control of new, expansion and renovation projects. Energy intensity limits are classified into three grades (Grade 1 is the most stringent, i.e. most advanced). Grade 3 is the minimum limit (mandatory for existing firms), Grade 2 is the access limit (mandatory for new, expansion and renovation projects), and Grade 1 is the advanced value. This is the first mandatory energy intensity limit standard for the asphalt-based waterproof membrane industry.</t>
        </is>
      </c>
      <c r="K126" s="439" t="inlineStr">
        <is>
          <t>Energy efficiency; Energy conservation</t>
        </is>
      </c>
      <c r="L126" s="439" t="inlineStr">
        <is>
          <t>Direct</t>
        </is>
      </c>
      <c r="M126" s="439" t="inlineStr">
        <is>
          <t>Supply-side</t>
        </is>
      </c>
      <c r="N126" s="439" t="inlineStr">
        <is>
          <t>CHN</t>
        </is>
      </c>
      <c r="O126" s="439" t="inlineStr">
        <is>
          <t>National</t>
        </is>
      </c>
      <c r="P126" s="439" t="inlineStr">
        <is>
          <t>N/A</t>
        </is>
      </c>
      <c r="Q126" s="439" t="inlineStr">
        <is>
          <t>31/12/2013</t>
        </is>
      </c>
      <c r="R126" s="439" t="inlineStr">
        <is>
          <t>01/12/2014</t>
        </is>
      </c>
      <c r="S126" s="439" t="inlineStr">
        <is>
          <t>N/A</t>
        </is>
      </c>
      <c r="T126" s="439" t="inlineStr">
        <is>
          <t>N/A</t>
        </is>
      </c>
      <c r="U126" s="439" t="inlineStr">
        <is>
          <t>N/A</t>
        </is>
      </c>
      <c r="V126" s="439">
        <f>IF(R126="","In force",IF(R126="N/A","In force",IF(TODAY()&lt;DATE(VALUE(RIGHT(R126,4)),VALUE(MID(R126,4,2)),VALUE(LEFT(R126,2))),"Scheduled",IF(S126="","In force",IF(S126="N/A","In force",IF(TODAY()&lt;DATE(VALUE(RIGHT(S126,4)),VALUE(MID(S126,4,2)),VALUE(LEFT(S126,2))),"In force","Ended"))))))</f>
        <v/>
      </c>
      <c r="W126" s="439" t="inlineStr">
        <is>
          <t>State Administration for Market Regulation; Standardization Administration of China</t>
        </is>
      </c>
      <c r="X126" s="439" t="inlineStr">
        <is>
          <t>Asphalt-based waterproof membrane production line</t>
        </is>
      </c>
      <c r="Y126" s="439" t="inlineStr">
        <is>
          <t>New; existing</t>
        </is>
      </c>
      <c r="Z126" s="439" t="inlineStr">
        <is>
          <t>Production lines producing modified asphalt waterproof membranes using petroleum asphalt as the main base material with SBS or APP modifiers, and polyester mat (PET non-woven, etc.) or glass fibre mat as reinforcement, through batching (asphalt heating, modifier addition, filler mixing), impregnation and coating (mat impregnation with modified asphalt), surfacing (PE film, mineral granule/flake, sand, etc.), cooling, winding and packaging, including associated thermal oil heaters and asphalt fume treatment equipment. Products include SBS modified asphalt waterproof membrane, APP modified asphalt waterproof membrane and self-adhesive polymer modified asphalt waterproof membrane.</t>
        </is>
      </c>
      <c r="AA126" s="439" t="inlineStr">
        <is>
          <t>N/A</t>
        </is>
      </c>
      <c r="AB126" s="439" t="inlineStr">
        <is>
          <t>N/A</t>
        </is>
      </c>
      <c r="AC126" s="439" t="inlineStr">
        <is>
          <t>Firms</t>
        </is>
      </c>
      <c r="AD126" s="439" t="inlineStr">
        <is>
          <t>Enterprises operating asphalt-based waterproof membrane production lines within China.</t>
        </is>
      </c>
      <c r="AE126" s="439" t="inlineStr">
        <is>
          <t>Production</t>
        </is>
      </c>
      <c r="AF126" s="439" t="inlineStr">
        <is>
          <t>Operational activities of asphalt-based waterproof membrane production lines. Existing firms must meet Grade 3 (minimum) intensity limits; new, expansion and renovation projects must meet Grade 2 (access) intensity limits.</t>
        </is>
      </c>
      <c r="AG126" s="439" t="inlineStr">
        <is>
          <t>3 grades</t>
        </is>
      </c>
      <c r="AH126" s="439" t="inlineStr">
        <is>
          <t>Energy intensity limit grade</t>
        </is>
      </c>
      <c r="AI126" s="439" t="inlineStr">
        <is>
          <t>Energy intensity limits are classified into three grades (Grade 1 is the most stringent, i.e. most advanced). Grade 3 is the minimum limit (mandatory for existing firms), Grade 2 is the access limit (mandatory for new, expansion and renovation projects), and Grade 1 is the advanced value. Limits are set by product type, measured in kgce of comprehensive energy per thousand square metres (kgce/1,000 m²). SBS modified asphalt waterproof membrane (polyester mat, per 1,000 m²): Grade 3 ≤ 120, Grade 2 ≤ 100, Grade 1 ≤ 85. APP modified asphalt waterproof membrane (polyester mat, per 1,000 m²): Grade 3 ≤ 130, Grade 2 ≤ 110, Grade 1 ≤ 95. Self-adhesive polymer modified asphalt waterproof membrane (per 1,000 m²): Grade 3 ≤ 105, Grade 2 ≤ 88, Grade 1 ≤ 75.</t>
        </is>
      </c>
      <c r="AJ126" s="439" t="inlineStr">
        <is>
          <t>1) Existing asphalt-based waterproof membrane producers must meet Grade 3 (minimum) intensity limits to continue operating; non-compliant firms must undergo retrofits or be phased out within a prescribed period. 2) New, expansion and renovation projects must meet Grade 2 (access) intensity limits before commencing production. 3) Grade 1 advanced values serve as energy efficiency benchmarks to guide the industry.</t>
        </is>
      </c>
      <c r="AK126" s="439" t="inlineStr">
        <is>
          <t>N/A</t>
        </is>
      </c>
      <c r="AL126" s="439" t="inlineStr">
        <is>
          <t>N/A</t>
        </is>
      </c>
      <c r="AM126" s="439" t="inlineStr">
        <is>
          <t>Inspections or audits conducted by government authorities or third parties; Energy consumption data reporting by firms</t>
        </is>
      </c>
      <c r="AN126" s="439" t="inlineStr">
        <is>
          <t>Market regulatory authorities conduct supervision inspections on asphalt-based waterproof membrane producers' compliance with energy intensity limit standards; firms must submit annual energy consumption data and undergo energy conservation supervision.</t>
        </is>
      </c>
      <c r="AO126" s="439" t="inlineStr">
        <is>
          <t>Compliance order; Fines; Differentiated electricity pricing; Phase-out and closure</t>
        </is>
      </c>
      <c r="AP126" s="439" t="inlineStr">
        <is>
          <t>For asphalt-based waterproof membrane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26" s="439" t="inlineStr">
        <is>
          <t>The state encourages asphalt-based waterproof membrane producers to benchmark against Grade 1 advanced values and undertake energy conservation and carbon reduction retrofits, guiding and supporting uptake of advanced production capacity through energy conservation reviews and green factory designation.</t>
        </is>
      </c>
      <c r="AR126" s="439" t="inlineStr">
        <is>
          <t>The state encourages asphalt-based waterproof membrane producers to benchmark against Grade 1 advanced values and undertake energy conservation and carbon reduction retrofits, guiding and supporting uptake of advanced production capacity through energy conservation reviews and green factory designation.</t>
        </is>
      </c>
      <c r="AS126" s="439" t="inlineStr">
        <is>
          <t>N/A</t>
        </is>
      </c>
      <c r="AT126" s="439" t="inlineStr">
        <is>
          <t>N/A</t>
        </is>
      </c>
      <c r="AU126" s="439" t="inlineStr">
        <is>
          <t>C23</t>
        </is>
      </c>
      <c r="AV126" s="439" t="inlineStr">
        <is>
          <t>CO2</t>
        </is>
      </c>
      <c r="AW126" s="439" t="inlineStr">
        <is>
          <t>Positive</t>
        </is>
      </c>
      <c r="AX126" s="439" t="inlineStr">
        <is>
          <t>Energy conservation</t>
        </is>
      </c>
      <c r="AY126" s="439" t="inlineStr">
        <is>
          <t>GB 30184-2013 Norm of Energy Consumption per Unit Production of Asphalt-Based Waterproof Membrane</t>
        </is>
      </c>
      <c r="AZ126" s="439" t="inlineStr">
        <is>
          <t>https://openstd.samr.gov.cn/bzgk/std/newGbInfo?hcno=C385C88F3C0A7B94BB1F91BF80E32211</t>
        </is>
      </c>
      <c r="BA126" s="439" t="inlineStr">
        <is>
          <t>N/A</t>
        </is>
      </c>
    </row>
    <row r="127">
      <c r="A127" s="439" t="inlineStr">
        <is>
          <t>CHNPRFEILI62S000</t>
        </is>
      </c>
      <c r="B127" s="439" t="inlineStr">
        <is>
          <t>Instrument</t>
        </is>
      </c>
      <c r="C127" s="439" t="inlineStr">
        <is>
          <t>Performance standard</t>
        </is>
      </c>
      <c r="D127" s="439" t="inlineStr">
        <is>
          <t>Energy intensity limit for industrial production</t>
        </is>
      </c>
      <c r="E127" s="439" t="inlineStr">
        <is>
          <t>Industry</t>
        </is>
      </c>
      <c r="F127" s="439" t="inlineStr">
        <is>
          <t>Metal building materials</t>
        </is>
      </c>
      <c r="G127" s="439" t="inlineStr">
        <is>
          <t>铝塑板单位产品能源消耗限额</t>
        </is>
      </c>
      <c r="H127" s="439" t="inlineStr">
        <is>
          <t>Norm of Energy Consumption per Unit Production of Aluminium-Plastic Composite Panel</t>
        </is>
      </c>
      <c r="I127" s="439" t="inlineStr">
        <is>
          <t>N/A</t>
        </is>
      </c>
      <c r="J127" s="439" t="inlineStr">
        <is>
          <t>GB 30185-2013 Norm of Energy Consumption per Unit Production of Aluminium-Plastic Composite Panel is a mandatory national standard, published on 31 December 2013 and effective 1 December 2014. GB 30185-2025 Norm of Energy Consumption per Unit Production of Aluminium (Plastic) Composite Panel was published on 28 February 2025 to replace this standard, expanding the scope to include aluminium-plastic composite panels, non-combustible aluminium composite panels and decorative aluminium veneer, effective 1 March 2026. The standard applies to the calculation and assessment of energy consumption per unit product for enterprises producing aluminium-plastic composite panels using aluminium alloy sheet as face and back panels with polyethylene (PE) or other core materials through cleaning, chemical treatment and polymer film thermal lamination processes, as well as to the energy consumption control of new, expansion and renovation projects. Energy intensity limits are classified into three grades (Grade 1 is the most stringent, i.e. most advanced). Grade 3 is the minimum limit (mandatory for existing firms), Grade 2 is the access limit (mandatory for new, expansion and renovation projects), and Grade 1 is the advanced value. This is the first mandatory energy intensity limit standard for the aluminium-plastic composite panel industry.</t>
        </is>
      </c>
      <c r="K127" s="439" t="inlineStr">
        <is>
          <t>Energy efficiency; Energy conservation</t>
        </is>
      </c>
      <c r="L127" s="439" t="inlineStr">
        <is>
          <t>Direct</t>
        </is>
      </c>
      <c r="M127" s="439" t="inlineStr">
        <is>
          <t>Supply-side</t>
        </is>
      </c>
      <c r="N127" s="439" t="inlineStr">
        <is>
          <t>CHN</t>
        </is>
      </c>
      <c r="O127" s="439" t="inlineStr">
        <is>
          <t>National</t>
        </is>
      </c>
      <c r="P127" s="439" t="inlineStr">
        <is>
          <t>N/A</t>
        </is>
      </c>
      <c r="Q127" s="439" t="inlineStr">
        <is>
          <t>31/12/2013</t>
        </is>
      </c>
      <c r="R127" s="439" t="inlineStr">
        <is>
          <t>01/12/2014</t>
        </is>
      </c>
      <c r="S127" s="439" t="inlineStr">
        <is>
          <t>N/A</t>
        </is>
      </c>
      <c r="T127" s="439" t="inlineStr">
        <is>
          <t>28/02/2025</t>
        </is>
      </c>
      <c r="U127" s="439" t="inlineStr">
        <is>
          <t>On 28 February 2025, GB 30185-2025 Norm of Energy Consumption per Unit Production of Aluminium (Plastic) Composite Panel was published replacing GB 30185-2013, expanding the standard's title and scope to cover aluminium-plastic composite panels, non-combustible aluminium composite panels and decorative aluminium veneer, effective 1 March 2026.</t>
        </is>
      </c>
      <c r="V127" s="439">
        <f>IF(R127="","In force",IF(R127="N/A","In force",IF(TODAY()&lt;DATE(VALUE(RIGHT(R127,4)),VALUE(MID(R127,4,2)),VALUE(LEFT(R127,2))),"Scheduled",IF(S127="","In force",IF(S127="N/A","In force",IF(TODAY()&lt;DATE(VALUE(RIGHT(S127,4)),VALUE(MID(S127,4,2)),VALUE(LEFT(S127,2))),"In force","Ended"))))))</f>
        <v/>
      </c>
      <c r="W127" s="439" t="inlineStr">
        <is>
          <t>State Administration for Market Regulation; Standardization Administration of China</t>
        </is>
      </c>
      <c r="X127" s="439" t="inlineStr">
        <is>
          <t>Aluminium-plastic composite panel production line</t>
        </is>
      </c>
      <c r="Y127" s="439" t="inlineStr">
        <is>
          <t>New; existing</t>
        </is>
      </c>
      <c r="Z127" s="439" t="inlineStr">
        <is>
          <t>Production lines producing aluminium-plastic composite panels using aluminium alloy coiled sheet (face and back panels) and polyethylene (PE) or flame-retardant polyethylene core material, through aluminium coil cleaning and chemical treatment, polymer adhesive film preparation, thermal lamination (continuous high-temperature high-pressure lamination), cooling, shearing and packaging. Products include ordinary aluminium-plastic panels and fire-resistant aluminium-plastic panels (Class B1), with total thickness typically 3-6 mm, used in building curtain walls, interior decoration, signage and advertising applications.</t>
        </is>
      </c>
      <c r="AA127" s="439" t="inlineStr">
        <is>
          <t>N/A</t>
        </is>
      </c>
      <c r="AB127" s="439" t="inlineStr">
        <is>
          <t>N/A</t>
        </is>
      </c>
      <c r="AC127" s="439" t="inlineStr">
        <is>
          <t>Firms</t>
        </is>
      </c>
      <c r="AD127" s="439" t="inlineStr">
        <is>
          <t>Enterprises operating aluminium-plastic composite panel production lines within China.</t>
        </is>
      </c>
      <c r="AE127" s="439" t="inlineStr">
        <is>
          <t>Production</t>
        </is>
      </c>
      <c r="AF127" s="439" t="inlineStr">
        <is>
          <t>Operational activities of aluminium-plastic composite panel production lines. Existing firms must meet Grade 3 (minimum) intensity limits; new, expansion and renovation projects must meet Grade 2 (access) intensity limits.</t>
        </is>
      </c>
      <c r="AG127" s="439" t="inlineStr">
        <is>
          <t>3 grades</t>
        </is>
      </c>
      <c r="AH127" s="439" t="inlineStr">
        <is>
          <t>Energy intensity limit grade</t>
        </is>
      </c>
      <c r="AI127" s="439" t="inlineStr">
        <is>
          <t>Energy intensity limits are classified into three grades (Grade 1 is the most stringent, i.e. most advanced). Grade 3 is the minimum limit (mandatory for existing firms), Grade 2 is the access limit (mandatory for new, expansion and renovation projects), and Grade 1 is the advanced value. Measured in kgce of comprehensive energy per thousand square metres (kgce/1,000 m²) or kgce/t. Aluminium-plastic composite panel (per 1,000 m², including cleaning + chemical conversion + lamination + coating full process): Grade 3 ≤ 350, Grade 2 ≤ 290, Grade 1 ≤ 240.</t>
        </is>
      </c>
      <c r="AJ127" s="439" t="inlineStr">
        <is>
          <t>1) Existing aluminium-plastic composite panel producers must meet Grade 3 (minimum) intensity limits to continue operating; non-compliant firms must undergo retrofits or be phased out within a prescribed period. 2) New, expansion and renovation projects must meet Grade 2 (access) intensity limits before commencing production. 3) Grade 1 advanced values serve as energy efficiency benchmarks to guide the industry.</t>
        </is>
      </c>
      <c r="AK127" s="439" t="inlineStr">
        <is>
          <t>N/A</t>
        </is>
      </c>
      <c r="AL127" s="439" t="inlineStr">
        <is>
          <t>N/A</t>
        </is>
      </c>
      <c r="AM127" s="439" t="inlineStr">
        <is>
          <t>Inspections or audits conducted by government authorities or third parties; Energy consumption data reporting by firms</t>
        </is>
      </c>
      <c r="AN127" s="439" t="inlineStr">
        <is>
          <t>Market regulatory authorities conduct supervision inspections on aluminium-plastic composite panel producers' compliance with energy intensity limit standards; firms must submit annual energy consumption data and undergo energy conservation supervision.</t>
        </is>
      </c>
      <c r="AO127" s="439" t="inlineStr">
        <is>
          <t>Compliance order; Fines; Differentiated electricity pricing; Phase-out and closure</t>
        </is>
      </c>
      <c r="AP127" s="439" t="inlineStr">
        <is>
          <t>For aluminium-plastic composite panel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27" s="439" t="inlineStr">
        <is>
          <t>The state encourages aluminium-plastic composite panel producers to benchmark against Grade 1 advanced values and undertake energy conservation and carbon reduction retrofits, guiding and supporting uptake of advanced production capacity through energy conservation reviews and green factory designation.</t>
        </is>
      </c>
      <c r="AR127" s="439" t="inlineStr">
        <is>
          <t>The state encourages aluminium-plastic composite panel producers to benchmark against Grade 1 advanced values and undertake energy conservation and carbon reduction retrofits, guiding and supporting uptake of advanced production capacity through energy conservation reviews and green factory designation.</t>
        </is>
      </c>
      <c r="AS127" s="439" t="inlineStr">
        <is>
          <t>N/A</t>
        </is>
      </c>
      <c r="AT127" s="439" t="inlineStr">
        <is>
          <t>N/A</t>
        </is>
      </c>
      <c r="AU127" s="439" t="inlineStr">
        <is>
          <t>C25</t>
        </is>
      </c>
      <c r="AV127" s="439" t="inlineStr">
        <is>
          <t>CO2</t>
        </is>
      </c>
      <c r="AW127" s="439" t="inlineStr">
        <is>
          <t>Positive</t>
        </is>
      </c>
      <c r="AX127" s="439" t="inlineStr">
        <is>
          <t>Energy conservation</t>
        </is>
      </c>
      <c r="AY127" s="439" t="inlineStr">
        <is>
          <t>GB 30185-2013 Norm of Energy Consumption per Unit Production of Aluminium-Plastic Composite Panel</t>
        </is>
      </c>
      <c r="AZ127" s="439" t="inlineStr">
        <is>
          <t>https://openstd.samr.gov.cn/bzgk/std/newGbInfo?hcno=6748E505890163484CE72741CF7D8D3A</t>
        </is>
      </c>
      <c r="BA127" s="439" t="inlineStr">
        <is>
          <t>GB 30185-2013 (previous edition): https://openstd.samr.gov.cn/bzgk/std/newGbInfo?hcno=560D51C1E285DC30D8E67E5B5CFB6C0F</t>
        </is>
      </c>
    </row>
    <row r="128">
      <c r="A128" s="439" t="inlineStr">
        <is>
          <t>CHNPRFEILI63S000</t>
        </is>
      </c>
      <c r="B128" s="439" t="inlineStr">
        <is>
          <t>Instrument</t>
        </is>
      </c>
      <c r="C128" s="439" t="inlineStr">
        <is>
          <t>Performance standard</t>
        </is>
      </c>
      <c r="D128" s="439" t="inlineStr">
        <is>
          <t>Energy intensity limit for industrial production</t>
        </is>
      </c>
      <c r="E128" s="439" t="inlineStr">
        <is>
          <t>Industry</t>
        </is>
      </c>
      <c r="F128" s="439" t="inlineStr">
        <is>
          <t>Rare earth smelting</t>
        </is>
      </c>
      <c r="G128" s="439" t="inlineStr">
        <is>
          <t>稀土冶炼企业单位产品能源消耗限额</t>
        </is>
      </c>
      <c r="H128" s="439" t="inlineStr">
        <is>
          <t>Norm of Energy Consumption per Unit Production of Rare Earth Metallurgical Enterprise</t>
        </is>
      </c>
      <c r="I128" s="439" t="inlineStr">
        <is>
          <t>N/A</t>
        </is>
      </c>
      <c r="J128" s="439" t="inlineStr">
        <is>
          <t>GB 29435-2025 Norm of Energy Consumption per Unit Production of Rare Earth Metallurgical Enterprise is a mandatory national standard, published on 31 December 2025 and effective 1 January 2027, replacing GB 29435-2012 Norm of Energy Consumption per Unit Production of Rare Earth Smelting and Processing Enterprises. It applies to enterprises producing single rare earth compounds (lanthanum oxide, cerium oxide, praseodymium oxide, neodymium oxide, praseodymium-neodymium oxide, etc.) through hydrometallurgical processes (leaching, decomposition, solvent extraction separation, precipitation, calcination, etc.) and rare earth metals and alloys (lanthanum metal, cerium metal, praseodymium metal, neodymium metal, Pr-Nd alloy, etc.) through pyrometallurgical processes (molten salt electrolysis, metallothermic reduction, etc.) using rare earth concentrates and mixed rare earth compounds as raw materials, as well as enterprises producing rare earth compounds via NdFeB waste integrated recovery processes. Compared with the 2012 edition, key changes include: deletion of rare earth tri-band phosphors and polishing powders from scope; addition of rare earth compound products from NdFeB waste integrated recovery processes; reclassification of rare earth compounds into 4 categories and rare earth metals and alloys into 2 categories; revision of energy intensity limit values at each grade; and revision of statistical scope and calculation methods. Energy intensity limits are classified into three grades (Grade 1 highest, i.e. most advanced), with Grade 3 as the minimum limit (mandatory for existing firms), Grade 2 as the access limit (mandatory for new, expansion and renovation projects), and Grade 1 as the advanced value.</t>
        </is>
      </c>
      <c r="K128" s="439" t="inlineStr">
        <is>
          <t>Energy efficiency; Energy conservation</t>
        </is>
      </c>
      <c r="L128" s="439" t="inlineStr">
        <is>
          <t>Direct</t>
        </is>
      </c>
      <c r="M128" s="439" t="inlineStr">
        <is>
          <t>Supply-side</t>
        </is>
      </c>
      <c r="N128" s="439" t="inlineStr">
        <is>
          <t>CHN</t>
        </is>
      </c>
      <c r="O128" s="439" t="inlineStr">
        <is>
          <t>National</t>
        </is>
      </c>
      <c r="P128" s="439" t="inlineStr">
        <is>
          <t>N/A</t>
        </is>
      </c>
      <c r="Q128" s="439" t="inlineStr">
        <is>
          <t>31/12/2012</t>
        </is>
      </c>
      <c r="R128" s="439" t="inlineStr">
        <is>
          <t>01/10/2013</t>
        </is>
      </c>
      <c r="S128" s="439" t="inlineStr">
        <is>
          <t>N/A</t>
        </is>
      </c>
      <c r="T128" s="439" t="inlineStr">
        <is>
          <t>31/12/2025</t>
        </is>
      </c>
      <c r="U128" s="439" t="inlineStr">
        <is>
          <t>First issued on 31 December 2012 as GB 29435-2012 Norm of Energy Consumption per Unit Production of Rare Earth Smelting and Processing Enterprises, effective 1 October 2013. Second revision on 31 December 2025 (GB 29435-2025), renamed Norm of Energy Consumption per Unit Production of Rare Earth Metallurgical Enterprise (removing 'and Processing' from the title). Key revisions include: deletion of rare earth tri-band phosphors and polishing powders from scope; addition of rare earth compound product categories from NdFeB waste integrated recovery processes; reclassification of rare earth compounds into 4 categories and rare earth metals and alloys into 2 categories; revision of energy intensity limit values at each grade for each product category; and revision of statistical scope and calculation methods.</t>
        </is>
      </c>
      <c r="V128" s="439">
        <f>IF(R128="","In force",IF(R128="N/A","In force",IF(TODAY()&lt;DATE(VALUE(RIGHT(R128,4)),VALUE(MID(R128,4,2)),VALUE(LEFT(R128,2))),"Scheduled",IF(S128="","In force",IF(S128="N/A","In force",IF(TODAY()&lt;DATE(VALUE(RIGHT(S128,4)),VALUE(MID(S128,4,2)),VALUE(LEFT(S128,2))),"In force","Ended"))))))</f>
        <v/>
      </c>
      <c r="W128" s="439" t="inlineStr">
        <is>
          <t>State Administration for Market Regulation; Standardization Administration of China</t>
        </is>
      </c>
      <c r="X128" s="439" t="inlineStr">
        <is>
          <t>Rare earth metallurgical production installation</t>
        </is>
      </c>
      <c r="Y128" s="439" t="inlineStr">
        <is>
          <t>New; existing</t>
        </is>
      </c>
      <c r="Z128" s="439" t="inlineStr">
        <is>
          <t>Installations producing single rare earth compounds (lanthanum oxide, cerium oxide, praseodymium oxide, neodymium oxide, praseodymium-neodymium oxide, samarium oxide, etc.) from rare earth concentrates (bastnaesite, monazite, ion-adsorption rare earth ore, etc.) and mixed rare earth compounds through hydrometallurgical processes (including acid decomposition, alkali decomposition, solvent extraction separation, precipitation and calcination); producing rare earth metals and alloys (lanthanum metal, cerium metal, praseodymium metal, neodymium metal, Pr-Nd alloy, etc.) through pyrometallurgical processes (including molten salt electrolysis and metallothermic reduction); and installations producing rare earth compounds via NdFeB waste integrated recovery processes. The 2025 edition deletes rare earth tri-band phosphors and polishing powders, classifies rare earth compounds into 4 categories and rare earth metals and alloys into 2 categories with separate limit values for each.</t>
        </is>
      </c>
      <c r="AA128" s="439" t="inlineStr">
        <is>
          <t>N/A</t>
        </is>
      </c>
      <c r="AB128" s="439" t="inlineStr">
        <is>
          <t>N/A</t>
        </is>
      </c>
      <c r="AC128" s="439" t="inlineStr">
        <is>
          <t>Firms</t>
        </is>
      </c>
      <c r="AD128" s="439" t="inlineStr">
        <is>
          <t>Enterprises operating rare earth metallurgical production installations within China.</t>
        </is>
      </c>
      <c r="AE128" s="439" t="inlineStr">
        <is>
          <t>Production</t>
        </is>
      </c>
      <c r="AF128" s="439" t="inlineStr">
        <is>
          <t>Operational activities of rare earth metallurgical production installations. Existing firms must meet Grade 3 (minimum) intensity limits to continue operating; non-compliant firms must undergo retrofits or be phased out within a prescribed period. New, expansion and renovation projects must meet Grade 2 (access) intensity limits before commencing production.</t>
        </is>
      </c>
      <c r="AG128" s="439" t="inlineStr">
        <is>
          <t>3 grades</t>
        </is>
      </c>
      <c r="AH128" s="439" t="inlineStr">
        <is>
          <t>Energy intensity limit grade</t>
        </is>
      </c>
      <c r="AI128" s="439" t="inlineStr">
        <is>
          <t>Energy intensity limits are classified into three grades (Grade 1 highest, i.e. most advanced), with Grade 3 as the minimum limit (mandatory for existing firms), Grade 2 as the access limit (mandatory for new, expansion and renovation projects), and Grade 1 as the advanced value. Limits are set by product type and process route, measured in kgce of comprehensive energy per tonne (kgce/t). The 2025 edition classifies rare earth compounds into 4 categories and rare earth metals and alloys into 2 categories, each with differentiated intensity limit values. Limits are managed at three levels: Grade 1 (advanced value), Grade 2 (access value) and Grade 3 (minimum value).</t>
        </is>
      </c>
      <c r="AJ128" s="439" t="inlineStr">
        <is>
          <t>1) Existing rare earth metallurgical firms must meet Grade 3 (minimum) intensity limits to continue operating; non-compliant firms must undergo retrofits or be phased out within a prescribed period. 2) New, expansion and renovation projects must meet Grade 2 (access) intensity limits before commencing production. 3) Grade 1 advanced values serve as energy efficiency benchmarks for firms and industry energy efficiency leader selection.</t>
        </is>
      </c>
      <c r="AK128" s="439" t="inlineStr">
        <is>
          <t>N/A</t>
        </is>
      </c>
      <c r="AL128" s="439" t="inlineStr">
        <is>
          <t>N/A</t>
        </is>
      </c>
      <c r="AM128" s="439" t="inlineStr">
        <is>
          <t>Inspections or audits conducted by government authorities or third parties; Energy consumption data reporting by firms</t>
        </is>
      </c>
      <c r="AN128" s="439" t="inlineStr">
        <is>
          <t>Market regulatory authorities conduct supervision inspections on rare earth metallurgical firms' compliance with energy intensity limit standards; firms must submit energy consumption data as required and undergo energy conservation supervision and energy auditing.</t>
        </is>
      </c>
      <c r="AO128" s="439" t="inlineStr">
        <is>
          <t>Compliance order; Fines; Differentiated electricity pricing; Phase-out and closure</t>
        </is>
      </c>
      <c r="AP128" s="439" t="inlineStr">
        <is>
          <t>For rare earth metallurgical firms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ordered to phase out and close.</t>
        </is>
      </c>
      <c r="AQ128" s="439" t="inlineStr">
        <is>
          <t>The state encourages rare earth metallurgical firms to benchmark against Grade 1 advanced values and undertake energy conservation and carbon reduction retrofits, and supports uptake of advanced energy-saving technologies through energy conservation technology retrofit incentives, green factory designation and other policy measures.</t>
        </is>
      </c>
      <c r="AR128" s="439" t="inlineStr">
        <is>
          <t>The state encourages rare earth smelting and processing firms to benchmark against Grade 1 advanced values and undertake energy conservation and carbon reduction retrofits, guiding and supporting uptake of advanced production capacity through energy conservation reviews and green factory designation.</t>
        </is>
      </c>
      <c r="AS128" s="439" t="inlineStr">
        <is>
          <t>N/A</t>
        </is>
      </c>
      <c r="AT128" s="439" t="inlineStr">
        <is>
          <t>N/A</t>
        </is>
      </c>
      <c r="AU128" s="439" t="inlineStr">
        <is>
          <t>C24</t>
        </is>
      </c>
      <c r="AV128" s="439" t="inlineStr">
        <is>
          <t>CO2</t>
        </is>
      </c>
      <c r="AW128" s="439" t="inlineStr">
        <is>
          <t>Positive</t>
        </is>
      </c>
      <c r="AX128" s="439" t="inlineStr">
        <is>
          <t>Energy conservation</t>
        </is>
      </c>
      <c r="AY128" s="439" t="inlineStr">
        <is>
          <t>GB 29435-2025 Norm of Energy Consumption per Unit Production of Rare Earth Metallurgical Enterprise</t>
        </is>
      </c>
      <c r="AZ128" s="439" t="inlineStr">
        <is>
          <t>https://openstd.samr.gov.cn/bzgk/std/newGbInfo?hcno=A5998295FAC676B7C86391356A185816</t>
        </is>
      </c>
      <c r="BA128" s="439" t="inlineStr">
        <is>
          <t>GB 29435-2012 (superseded): https://openstd.samr.gov.cn/bzgk/std/newGbInfo?hcno=282C52397EB468D6D2B5DCED27B0BF71</t>
        </is>
      </c>
    </row>
    <row r="129">
      <c r="A129" s="439" t="inlineStr">
        <is>
          <t>CHNPRFEILI64S000</t>
        </is>
      </c>
      <c r="B129" s="439" t="inlineStr">
        <is>
          <t>Instrument</t>
        </is>
      </c>
      <c r="C129" s="439" t="inlineStr">
        <is>
          <t>Performance standard</t>
        </is>
      </c>
      <c r="D129" s="439" t="inlineStr">
        <is>
          <t>Energy intensity limit for industrial production</t>
        </is>
      </c>
      <c r="E129" s="439" t="inlineStr">
        <is>
          <t>Industry</t>
        </is>
      </c>
      <c r="F129" s="439" t="inlineStr">
        <is>
          <t>Engineering plastics</t>
        </is>
      </c>
      <c r="G129" s="439" t="inlineStr">
        <is>
          <t>聚甲醛单位产品能源消耗限额</t>
        </is>
      </c>
      <c r="H129" s="439" t="inlineStr">
        <is>
          <t>Norm of Energy Consumption per Unit Production of Polyoxymethylene</t>
        </is>
      </c>
      <c r="I129" s="439" t="inlineStr">
        <is>
          <t>N/A</t>
        </is>
      </c>
      <c r="J129" s="439" t="inlineStr">
        <is>
          <t>GB 29438-2012 Norm of Energy Consumption per Unit Production of Polyoxymethylene is a mandatory national standard, published on 31 December 2012 and effective 1 October 2013. It applies to the calculation and assessment of energy consumption per unit product for enterprises producing polyoxymethylene (POM) resin using methanol and ethylene glycol (or methylal, etc.) as main raw materials through formaldehyde synthesis, trioxane (TOX) synthesis and purification, dioxolane (DOX) synthesis and purification, copolymerisation and post-treatment processes, as well as to the energy consumption control of new, expansion and renovation projects. Energy intensity limits are classified into three grades (Grade 1 is the most stringent, i.e. most advanced). Grade 3 is the minimum limit (mandatory for existing firms), Grade 2 is the access limit (mandatory for new, expansion and renovation projects), and Grade 1 is the advanced value. This is the first mandatory energy intensity limit standard for polyoxymethylene products. The standard applies to the production energy intensity limit of POM copolymer (POM-C) and does not apply to POM homopolymer (POM-H).</t>
        </is>
      </c>
      <c r="K129" s="439" t="inlineStr">
        <is>
          <t>Energy efficiency; Energy conservation</t>
        </is>
      </c>
      <c r="L129" s="439" t="inlineStr">
        <is>
          <t>Direct</t>
        </is>
      </c>
      <c r="M129" s="439" t="inlineStr">
        <is>
          <t>Supply-side</t>
        </is>
      </c>
      <c r="N129" s="439" t="inlineStr">
        <is>
          <t>CHN</t>
        </is>
      </c>
      <c r="O129" s="439" t="inlineStr">
        <is>
          <t>National</t>
        </is>
      </c>
      <c r="P129" s="439" t="inlineStr">
        <is>
          <t>N/A</t>
        </is>
      </c>
      <c r="Q129" s="439" t="inlineStr">
        <is>
          <t>31/12/2012</t>
        </is>
      </c>
      <c r="R129" s="439" t="inlineStr">
        <is>
          <t>01/10/2013</t>
        </is>
      </c>
      <c r="S129" s="439" t="inlineStr">
        <is>
          <t>N/A</t>
        </is>
      </c>
      <c r="T129" s="439" t="inlineStr">
        <is>
          <t>N/A</t>
        </is>
      </c>
      <c r="U129" s="439" t="inlineStr">
        <is>
          <t>N/A</t>
        </is>
      </c>
      <c r="V129" s="439">
        <f>IF(R129="","In force",IF(R129="N/A","In force",IF(TODAY()&lt;DATE(VALUE(RIGHT(R129,4)),VALUE(MID(R129,4,2)),VALUE(LEFT(R129,2))),"Scheduled",IF(S129="","In force",IF(S129="N/A","In force",IF(TODAY()&lt;DATE(VALUE(RIGHT(S129,4)),VALUE(MID(S129,4,2)),VALUE(LEFT(S129,2))),"In force","Ended"))))))</f>
        <v/>
      </c>
      <c r="W129" s="439" t="inlineStr">
        <is>
          <t>State Administration for Market Regulation; Standardization Administration of China</t>
        </is>
      </c>
      <c r="X129" s="439" t="inlineStr">
        <is>
          <t>Polyoxymethylene production installation</t>
        </is>
      </c>
      <c r="Y129" s="439" t="inlineStr">
        <is>
          <t>New; existing</t>
        </is>
      </c>
      <c r="Z129" s="439" t="inlineStr">
        <is>
          <t>Installations producing POM copolymer (POM-C) resin using methanol as the main raw material, through formaldehyde synthesis (methanol oxidation to formaldehyde), trioxane (TOX) synthesis (formaldehyde trimerisation to TOX under acid catalyst) and purification (extraction, distillation, etc.), dioxolane (DOX) synthesis and purification, copolymerisation (cationic ring-opening copolymerisation of TOX and DOX with initiator) and post-treatment (end-capping stabilisation, drying, pelletising, etc.). The product is pelletised POM resin suitable for injection moulding, extrusion and other processing. POM homopolymer (POM-H) is not within the scope of this standard.</t>
        </is>
      </c>
      <c r="AA129" s="439" t="inlineStr">
        <is>
          <t>N/A</t>
        </is>
      </c>
      <c r="AB129" s="439" t="inlineStr">
        <is>
          <t>N/A</t>
        </is>
      </c>
      <c r="AC129" s="439" t="inlineStr">
        <is>
          <t>Firms</t>
        </is>
      </c>
      <c r="AD129" s="439" t="inlineStr">
        <is>
          <t>Enterprises operating polyoxymethylene production installations within China.</t>
        </is>
      </c>
      <c r="AE129" s="439" t="inlineStr">
        <is>
          <t>Production</t>
        </is>
      </c>
      <c r="AF129" s="439" t="inlineStr">
        <is>
          <t>Operational activities of polyoxymethylene production installations. Existing firms must meet Grade 3 (minimum) intensity limits; new, expansion and renovation projects must meet Grade 2 (access) intensity limits.</t>
        </is>
      </c>
      <c r="AG129" s="439" t="inlineStr">
        <is>
          <t>3 grades</t>
        </is>
      </c>
      <c r="AH129" s="439" t="inlineStr">
        <is>
          <t>Energy intensity limit grade</t>
        </is>
      </c>
      <c r="AI129" s="439" t="inlineStr">
        <is>
          <t>Energy intensity limits are classified into three grades (Grade 1 is the most stringent, i.e. most advanced). Grade 3 is the minimum limit (mandatory for existing firms), Grade 2 is the access limit (mandatory for new, expansion and renovation projects), and Grade 1 is the advanced value. Measured in kgce of comprehensive energy per tonne (kgce/t). POM copolymer (POM-C): Grade 3 ≤ 850, Grade 2 ≤ 720, Grade 1 ≤ 620 kgce/t.</t>
        </is>
      </c>
      <c r="AJ129" s="439" t="inlineStr">
        <is>
          <t>1) Existing polyoxymethylene producers must meet Grade 3 (minimum) intensity limits to continue operating; non-compliant firms must undergo retrofits or be phased out within a prescribed period. 2) New, expansion and renovation projects must meet Grade 2 (access) intensity limits before commencing production. 3) Grade 1 advanced values serve as energy efficiency benchmarks to guide the industry.</t>
        </is>
      </c>
      <c r="AK129" s="439" t="inlineStr">
        <is>
          <t>N/A</t>
        </is>
      </c>
      <c r="AL129" s="439" t="inlineStr">
        <is>
          <t>N/A</t>
        </is>
      </c>
      <c r="AM129" s="439" t="inlineStr">
        <is>
          <t>Inspections or audits conducted by government authorities or third parties; Energy consumption data reporting by firms</t>
        </is>
      </c>
      <c r="AN129" s="439" t="inlineStr">
        <is>
          <t>Market regulatory authorities conduct supervision inspections on polyoxymethylene producers' compliance with energy intensity limit standards; firms must submit annual energy consumption data and undergo energy conservation supervision.</t>
        </is>
      </c>
      <c r="AO129" s="439" t="inlineStr">
        <is>
          <t>Compliance order; Fines; Differentiated electricity pricing; Phase-out and closure</t>
        </is>
      </c>
      <c r="AP129" s="439" t="inlineStr">
        <is>
          <t>For polyoxymethylene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29" s="439" t="inlineStr">
        <is>
          <t>The state encourages polyoxymethylene producers to benchmark against Grade 1 advanced values and undertake energy conservation and carbon reduction retrofits, guiding and supporting uptake of advanced production capacity through energy conservation reviews and green factory designation.</t>
        </is>
      </c>
      <c r="AR129" s="439" t="inlineStr">
        <is>
          <t>The state encourages polyoxymethylene producers to benchmark against Grade 1 advanced values and undertake energy conservation and carbon reduction retrofits, guiding and supporting uptake of advanced production capacity through energy conservation reviews and green factory designation.</t>
        </is>
      </c>
      <c r="AS129" s="439" t="inlineStr">
        <is>
          <t>N/A</t>
        </is>
      </c>
      <c r="AT129" s="439" t="inlineStr">
        <is>
          <t>N/A</t>
        </is>
      </c>
      <c r="AU129" s="439" t="inlineStr">
        <is>
          <t>C20</t>
        </is>
      </c>
      <c r="AV129" s="439" t="inlineStr">
        <is>
          <t>CO2</t>
        </is>
      </c>
      <c r="AW129" s="439" t="inlineStr">
        <is>
          <t>Positive</t>
        </is>
      </c>
      <c r="AX129" s="439" t="inlineStr">
        <is>
          <t>Energy conservation</t>
        </is>
      </c>
      <c r="AY129" s="439" t="inlineStr">
        <is>
          <t>GB 29438-2012 Norm of Energy Consumption per Unit Production of Polyoxymethylene</t>
        </is>
      </c>
      <c r="AZ129" s="439" t="inlineStr">
        <is>
          <t>https://openstd.samr.gov.cn/bzgk/std/newGbInfo?hcno=BBA6E10119D86112C749CD218AFCD1F7</t>
        </is>
      </c>
      <c r="BA129" s="439" t="inlineStr">
        <is>
          <t>N/A</t>
        </is>
      </c>
    </row>
    <row r="130">
      <c r="A130" s="439" t="inlineStr">
        <is>
          <t>CHNPRFEILI65S000</t>
        </is>
      </c>
      <c r="B130" s="439" t="inlineStr">
        <is>
          <t>Instrument</t>
        </is>
      </c>
      <c r="C130" s="439" t="inlineStr">
        <is>
          <t>Performance standard</t>
        </is>
      </c>
      <c r="D130" s="439" t="inlineStr">
        <is>
          <t>Energy intensity limit for industrial production</t>
        </is>
      </c>
      <c r="E130" s="439" t="inlineStr">
        <is>
          <t>Industry</t>
        </is>
      </c>
      <c r="F130" s="439" t="inlineStr">
        <is>
          <t>Coal mining</t>
        </is>
      </c>
      <c r="G130" s="439" t="inlineStr">
        <is>
          <t>煤炭井工开采单位产品能源消耗限额</t>
        </is>
      </c>
      <c r="H130" s="439" t="inlineStr">
        <is>
          <t>Norm of Energy Consumption per Unit Production of Coal Underground Mining</t>
        </is>
      </c>
      <c r="I130" s="439" t="inlineStr">
        <is>
          <t>N/A</t>
        </is>
      </c>
      <c r="J130" s="439" t="inlineStr">
        <is>
          <t>GB 29444-2012 Norm of Energy Consumption per Unit Production of Coal Underground Mining is a mandatory national standard, published on 31 December 2012 and effective 1 October 2013. It applies to the calculation and assessment of energy consumption per unit product for enterprises mining coal resources through vertical shaft, inclined shaft and adit underground mining methods, as well as to the energy consumption control of new, expansion and renovation mines. Energy intensity limits are classified into three grades (Grade 1 is the most stringent, i.e. most advanced). Grade 3 is the minimum limit (mandatory for existing firms), Grade 2 is the access limit (mandatory for new, expansion and renovation projects), and Grade 1 is the advanced value. This is the first mandatory energy intensity limit standard for coal underground mining. The standard does not apply to surface mining or coal preparation plants.</t>
        </is>
      </c>
      <c r="K130" s="439" t="inlineStr">
        <is>
          <t>Energy efficiency; Energy conservation</t>
        </is>
      </c>
      <c r="L130" s="439" t="inlineStr">
        <is>
          <t>Direct</t>
        </is>
      </c>
      <c r="M130" s="439" t="inlineStr">
        <is>
          <t>Supply-side</t>
        </is>
      </c>
      <c r="N130" s="439" t="inlineStr">
        <is>
          <t>CHN</t>
        </is>
      </c>
      <c r="O130" s="439" t="inlineStr">
        <is>
          <t>National</t>
        </is>
      </c>
      <c r="P130" s="439" t="inlineStr">
        <is>
          <t>N/A</t>
        </is>
      </c>
      <c r="Q130" s="439" t="inlineStr">
        <is>
          <t>31/12/2012</t>
        </is>
      </c>
      <c r="R130" s="439" t="inlineStr">
        <is>
          <t>01/10/2013</t>
        </is>
      </c>
      <c r="S130" s="439" t="inlineStr">
        <is>
          <t>N/A</t>
        </is>
      </c>
      <c r="T130" s="439" t="inlineStr">
        <is>
          <t>N/A</t>
        </is>
      </c>
      <c r="U130" s="439" t="inlineStr">
        <is>
          <t>N/A</t>
        </is>
      </c>
      <c r="V130" s="439">
        <f>IF(R130="","In force",IF(R130="N/A","In force",IF(TODAY()&lt;DATE(VALUE(RIGHT(R130,4)),VALUE(MID(R130,4,2)),VALUE(LEFT(R130,2))),"Scheduled",IF(S130="","In force",IF(S130="N/A","In force",IF(TODAY()&lt;DATE(VALUE(RIGHT(S130,4)),VALUE(MID(S130,4,2)),VALUE(LEFT(S130,2))),"In force","Ended"))))))</f>
        <v/>
      </c>
      <c r="W130" s="439" t="inlineStr">
        <is>
          <t>State Administration for Market Regulation; Standardization Administration of China</t>
        </is>
      </c>
      <c r="X130" s="439" t="inlineStr">
        <is>
          <t>Coal underground mining operation</t>
        </is>
      </c>
      <c r="Y130" s="439" t="inlineStr">
        <is>
          <t>New; existing</t>
        </is>
      </c>
      <c r="Z130" s="439" t="inlineStr">
        <is>
          <t>Coal mines developed using vertical shaft, inclined shaft and adit underground mining methods, including the mining system (fully mechanised longwall, fully mechanised roadheading, drilling and blasting, etc.), hoisting and transport system (main shaft hoisting, auxiliary shaft hoisting, underground transport, etc.), ventilation system (main fans, etc.), drainage system (main pumps, etc.), compressed air system (air compressors, etc.), gas drainage system and surface production system (raw coal screening, crushing, storage and loading). Mineable seams include thin, medium-thick and thick seams, using longwall retreating, inclined longwall, top-coal caving and other mining methods.</t>
        </is>
      </c>
      <c r="AA130" s="439" t="inlineStr">
        <is>
          <t>N/A</t>
        </is>
      </c>
      <c r="AB130" s="439" t="inlineStr">
        <is>
          <t>N/A</t>
        </is>
      </c>
      <c r="AC130" s="439" t="inlineStr">
        <is>
          <t>Firms</t>
        </is>
      </c>
      <c r="AD130" s="439" t="inlineStr">
        <is>
          <t>Enterprises operating coal underground mining operations within China.</t>
        </is>
      </c>
      <c r="AE130" s="439" t="inlineStr">
        <is>
          <t>Production</t>
        </is>
      </c>
      <c r="AF130" s="439" t="inlineStr">
        <is>
          <t>Operational activities of coal underground mining operations, including underground mining and roadheading, transport and hoisting, ventilation, drainage, gas drainage and other main production links plus surface auxiliary production systems. Existing firms must meet Grade 3 (minimum) intensity limits; new, expansion and renovation mines must meet Grade 2 (access) intensity limits.</t>
        </is>
      </c>
      <c r="AG130" s="439" t="inlineStr">
        <is>
          <t>3 grades</t>
        </is>
      </c>
      <c r="AH130" s="439" t="inlineStr">
        <is>
          <t>Energy intensity limit grade</t>
        </is>
      </c>
      <c r="AI130" s="439" t="inlineStr">
        <is>
          <t>Energy intensity limits are classified into three grades (Grade 1 is the most stringent, i.e. most advanced). Grade 3 is the minimum limit (mandatory for existing firms), Grade 2 is the access limit (mandatory for new, expansion and renovation projects), and Grade 1 is the advanced value. Measured in kgce of comprehensive energy per tonne of raw coal (kgce/t raw coal), with adjustment factors applied for mining depth, gas emission classification and water inflow conditions. Underground mining (comprehensive energy, kgce/t): Grade 3 ≤ 3.5, Grade 2 ≤ 2.8, Grade 1 ≤ 2.2.</t>
        </is>
      </c>
      <c r="AJ130" s="439" t="inlineStr">
        <is>
          <t>1) Existing coal underground mining enterprises must meet Grade 3 (minimum) intensity limits to continue operating; non-compliant firms must undergo retrofits or be phased out within a prescribed period. 2) New, expansion and renovation mines must meet Grade 2 (access) intensity limits before commencing production. 3) Grade 1 advanced values serve as energy efficiency benchmarks to guide the industry.</t>
        </is>
      </c>
      <c r="AK130" s="439" t="inlineStr">
        <is>
          <t>N/A</t>
        </is>
      </c>
      <c r="AL130" s="439" t="inlineStr">
        <is>
          <t>N/A</t>
        </is>
      </c>
      <c r="AM130" s="439" t="inlineStr">
        <is>
          <t>Inspections or audits conducted by government authorities or third parties; Energy consumption data reporting by firms</t>
        </is>
      </c>
      <c r="AN130" s="439" t="inlineStr">
        <is>
          <t>Market regulatory authorities and coal industry authorities conduct supervision inspections on coal underground mining enterprises' compliance with energy intensity limit standards; firms must submit annual energy consumption data and undergo energy conservation supervision.</t>
        </is>
      </c>
      <c r="AO130" s="439" t="inlineStr">
        <is>
          <t>Compliance order; Fines; Differentiated electricity pricing; Phase-out and closure</t>
        </is>
      </c>
      <c r="AP130" s="439" t="inlineStr">
        <is>
          <t>For coal underground mining enterprises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30" s="439" t="inlineStr">
        <is>
          <t>The state encourages coal underground mining enterprises to benchmark against Grade 1 advanced values and undertake energy conservation and carbon reduction retrofits, promoting efficient mining and roadheading equipment, intelligent mining systems, gas drainage and utilisation, and waste heat recovery technologies, guiding and supporting uptake of advanced production capacity through energy conservation reviews and green mine designation.</t>
        </is>
      </c>
      <c r="AR130" s="439" t="inlineStr">
        <is>
          <t>The state encourages coal underground mining enterprises to benchmark against Grade 1 advanced values and undertake energy conservation and carbon reduction retrofits, promoting efficient mining and roadheading equipment, intelligent mining systems, gas drainage and utilisation, and waste heat recovery technologies, guiding and supporting uptake of advanced production capacity through energy conservation reviews and green mine designation.</t>
        </is>
      </c>
      <c r="AS130" s="439" t="inlineStr">
        <is>
          <t>N/A</t>
        </is>
      </c>
      <c r="AT130" s="439" t="inlineStr">
        <is>
          <t>N/A</t>
        </is>
      </c>
      <c r="AU130" s="439" t="inlineStr">
        <is>
          <t>B05</t>
        </is>
      </c>
      <c r="AV130" s="439" t="inlineStr">
        <is>
          <t>CO2</t>
        </is>
      </c>
      <c r="AW130" s="439" t="inlineStr">
        <is>
          <t>Positive</t>
        </is>
      </c>
      <c r="AX130" s="439" t="inlineStr">
        <is>
          <t>Energy conservation</t>
        </is>
      </c>
      <c r="AY130" s="439" t="inlineStr">
        <is>
          <t>GB 29444-2012 Norm of Energy Consumption per Unit Production of Coal Underground Mining</t>
        </is>
      </c>
      <c r="AZ130" s="439" t="inlineStr">
        <is>
          <t>https://openstd.samr.gov.cn/bzgk/std/newGbInfo?hcno=F2264FE27AD4688868A72C4DD87F77B0</t>
        </is>
      </c>
      <c r="BA130" s="439" t="inlineStr">
        <is>
          <t>N/A</t>
        </is>
      </c>
    </row>
    <row r="131">
      <c r="A131" s="439" t="inlineStr">
        <is>
          <t>CHNPRFEILI66S000</t>
        </is>
      </c>
      <c r="B131" s="439" t="inlineStr">
        <is>
          <t>Instrument</t>
        </is>
      </c>
      <c r="C131" s="439" t="inlineStr">
        <is>
          <t>Performance standard</t>
        </is>
      </c>
      <c r="D131" s="439" t="inlineStr">
        <is>
          <t>Energy intensity limit for industrial production</t>
        </is>
      </c>
      <c r="E131" s="439" t="inlineStr">
        <is>
          <t>Industry</t>
        </is>
      </c>
      <c r="F131" s="439" t="inlineStr">
        <is>
          <t>Coal mining</t>
        </is>
      </c>
      <c r="G131" s="439" t="inlineStr">
        <is>
          <t>煤炭露天开采单位产品能源消耗限额</t>
        </is>
      </c>
      <c r="H131" s="439" t="inlineStr">
        <is>
          <t>Norm of Energy Consumption per Unit Production of Coal Surface Mining</t>
        </is>
      </c>
      <c r="I131" s="439" t="inlineStr">
        <is>
          <t>N/A</t>
        </is>
      </c>
      <c r="J131" s="439" t="inlineStr">
        <is>
          <t>GB 29445-2012 Norm of Energy Consumption per Unit Production of Coal Surface Mining is a mandatory national standard, published on 31 December 2012 and effective 1 October 2013. It applies to the calculation and assessment of energy consumption per unit product for enterprises mining coal resources using surface (open-pit) mining methods, including the main process steps of overburden removal, coal extraction, transport and spoil disposal, as well as to the energy consumption control of new, expansion and renovation surface mines. Energy intensity limits are classified into three grades (Grade 1 is the most stringent, i.e. most advanced). Grade 3 is the minimum limit (mandatory for existing firms), Grade 2 is the access limit (mandatory for new, expansion and renovation projects), and Grade 1 is the advanced value. This is the first mandatory energy intensity limit standard for coal surface mining. The standard does not apply to underground mining or coal preparation plants.</t>
        </is>
      </c>
      <c r="K131" s="439" t="inlineStr">
        <is>
          <t>Energy efficiency; Energy conservation</t>
        </is>
      </c>
      <c r="L131" s="439" t="inlineStr">
        <is>
          <t>Direct</t>
        </is>
      </c>
      <c r="M131" s="439" t="inlineStr">
        <is>
          <t>Supply-side</t>
        </is>
      </c>
      <c r="N131" s="439" t="inlineStr">
        <is>
          <t>CHN</t>
        </is>
      </c>
      <c r="O131" s="439" t="inlineStr">
        <is>
          <t>National</t>
        </is>
      </c>
      <c r="P131" s="439" t="inlineStr">
        <is>
          <t>N/A</t>
        </is>
      </c>
      <c r="Q131" s="439" t="inlineStr">
        <is>
          <t>31/12/2012</t>
        </is>
      </c>
      <c r="R131" s="439" t="inlineStr">
        <is>
          <t>01/10/2013</t>
        </is>
      </c>
      <c r="S131" s="439" t="inlineStr">
        <is>
          <t>N/A</t>
        </is>
      </c>
      <c r="T131" s="439" t="inlineStr">
        <is>
          <t>N/A</t>
        </is>
      </c>
      <c r="U131" s="439" t="inlineStr">
        <is>
          <t>N/A</t>
        </is>
      </c>
      <c r="V131" s="439">
        <f>IF(R131="","In force",IF(R131="N/A","In force",IF(TODAY()&lt;DATE(VALUE(RIGHT(R131,4)),VALUE(MID(R131,4,2)),VALUE(LEFT(R131,2))),"Scheduled",IF(S131="","In force",IF(S131="N/A","In force",IF(TODAY()&lt;DATE(VALUE(RIGHT(S131,4)),VALUE(MID(S131,4,2)),VALUE(LEFT(S131,2))),"In force","Ended"))))))</f>
        <v/>
      </c>
      <c r="W131" s="439" t="inlineStr">
        <is>
          <t>State Administration for Market Regulation; Standardization Administration of China</t>
        </is>
      </c>
      <c r="X131" s="439" t="inlineStr">
        <is>
          <t>Coal surface mining operation</t>
        </is>
      </c>
      <c r="Y131" s="439" t="inlineStr">
        <is>
          <t>New; existing</t>
        </is>
      </c>
      <c r="Z131" s="439" t="inlineStr">
        <is>
          <t>Coal mines using surface mining methods such as shovel-truck, dragline and bucket-wheel-conveyor systems, including the overburden removal system (drilling and blasting or ripping - loading - hauling - dumping), coal extraction system (drilling and blasting or ripping - loading - hauling), surface crushing station, coal stockpile and maintenance and auxiliary facilities. Mineable seams include near-horizontal seams, gently inclined seams and other coal seam conditions suitable for surface mining. Production covers the full process of overburden removal, coal extraction, transport and spoil disposal.</t>
        </is>
      </c>
      <c r="AA131" s="439" t="inlineStr">
        <is>
          <t>N/A</t>
        </is>
      </c>
      <c r="AB131" s="439" t="inlineStr">
        <is>
          <t>N/A</t>
        </is>
      </c>
      <c r="AC131" s="439" t="inlineStr">
        <is>
          <t>Firms</t>
        </is>
      </c>
      <c r="AD131" s="439" t="inlineStr">
        <is>
          <t>Enterprises operating coal surface mining operations within China.</t>
        </is>
      </c>
      <c r="AE131" s="439" t="inlineStr">
        <is>
          <t>Production</t>
        </is>
      </c>
      <c r="AF131" s="439" t="inlineStr">
        <is>
          <t>Operational activities of coal surface mining operations, including overburden removal, coal extraction, transport and spoil disposal and other main production links plus surface auxiliary production systems. Existing firms must meet Grade 3 (minimum) intensity limits; new, expansion and renovation surface mines must meet Grade 2 (access) intensity limits.</t>
        </is>
      </c>
      <c r="AG131" s="439" t="inlineStr">
        <is>
          <t>3 grades</t>
        </is>
      </c>
      <c r="AH131" s="439" t="inlineStr">
        <is>
          <t>Energy intensity limit grade</t>
        </is>
      </c>
      <c r="AI131" s="439" t="inlineStr">
        <is>
          <t>Energy intensity limits are classified into three grades (Grade 1 is the most stringent, i.e. most advanced). Grade 3 is the minimum limit (mandatory for existing firms), Grade 2 is the access limit (mandatory for new, expansion and renovation projects), and Grade 1 is the advanced value. Measured in kgce of comprehensive energy per tonne of raw coal (kgce/t raw coal), with adjustment factors applied for stripping ratio, haul distance and lift height conditions. Surface mining (comprehensive energy, kgce/t): Grade 3 ≤ 1.5, Grade 2 ≤ 1.2, Grade 1 ≤ 0.9.</t>
        </is>
      </c>
      <c r="AJ131" s="439" t="inlineStr">
        <is>
          <t>1) Existing coal surface mining enterprises must meet Grade 3 (minimum) intensity limits to continue operating; non-compliant firms must undergo retrofits or be phased out within a prescribed period. 2) New, expansion and renovation surface mines must meet Grade 2 (access) intensity limits before commencing production. 3) Grade 1 advanced values serve as energy efficiency benchmarks to guide the industry.</t>
        </is>
      </c>
      <c r="AK131" s="439" t="inlineStr">
        <is>
          <t>N/A</t>
        </is>
      </c>
      <c r="AL131" s="439" t="inlineStr">
        <is>
          <t>N/A</t>
        </is>
      </c>
      <c r="AM131" s="439" t="inlineStr">
        <is>
          <t>Inspections or audits conducted by government authorities or third parties; Energy consumption data reporting by firms</t>
        </is>
      </c>
      <c r="AN131" s="439" t="inlineStr">
        <is>
          <t>Market regulatory authorities and coal industry authorities conduct supervision inspections on coal surface mining enterprises' compliance with energy intensity limit standards; firms must submit annual energy consumption data and undergo energy conservation supervision.</t>
        </is>
      </c>
      <c r="AO131" s="439" t="inlineStr">
        <is>
          <t>Compliance order; Fines; Differentiated electricity pricing; Phase-out and closure</t>
        </is>
      </c>
      <c r="AP131" s="439" t="inlineStr">
        <is>
          <t>For coal surface mining enterprises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31" s="439" t="inlineStr">
        <is>
          <t>The state encourages coal surface mining enterprises to benchmark against Grade 1 advanced values and undertake energy conservation and carbon reduction retrofits, promoting large-scale efficient mining and hauling equipment, continuous transport systems and intelligent mining technologies, guiding and supporting uptake of advanced production capacity through energy conservation reviews and green mine designation.</t>
        </is>
      </c>
      <c r="AR131" s="439" t="inlineStr">
        <is>
          <t>The state encourages coal surface mining enterprises to benchmark against Grade 1 advanced values and undertake energy conservation and carbon reduction retrofits, promoting large-scale efficient mining and hauling equipment, continuous transport systems and intelligent mining technologies, guiding and supporting uptake of advanced production capacity through energy conservation reviews and green mine designation.</t>
        </is>
      </c>
      <c r="AS131" s="439" t="inlineStr">
        <is>
          <t>N/A</t>
        </is>
      </c>
      <c r="AT131" s="439" t="inlineStr">
        <is>
          <t>N/A</t>
        </is>
      </c>
      <c r="AU131" s="439" t="inlineStr">
        <is>
          <t>B05</t>
        </is>
      </c>
      <c r="AV131" s="439" t="inlineStr">
        <is>
          <t>CO2</t>
        </is>
      </c>
      <c r="AW131" s="439" t="inlineStr">
        <is>
          <t>Positive</t>
        </is>
      </c>
      <c r="AX131" s="439" t="inlineStr">
        <is>
          <t>Energy conservation</t>
        </is>
      </c>
      <c r="AY131" s="439" t="inlineStr">
        <is>
          <t>GB 29445-2012 Norm of Energy Consumption per Unit Production of Coal Surface Mining</t>
        </is>
      </c>
      <c r="AZ131" s="439" t="inlineStr">
        <is>
          <t>https://openstd.samr.gov.cn/bzgk/std/newGbInfo?hcno=7C2A5E9D8333A6111451DDFEBECF6A64</t>
        </is>
      </c>
      <c r="BA131" s="439" t="inlineStr">
        <is>
          <t>N/A</t>
        </is>
      </c>
    </row>
    <row r="132">
      <c r="A132" s="439" t="inlineStr">
        <is>
          <t>CHNPRFEILI67S000</t>
        </is>
      </c>
      <c r="B132" s="439" t="inlineStr">
        <is>
          <t>Instrument</t>
        </is>
      </c>
      <c r="C132" s="439" t="inlineStr">
        <is>
          <t>Performance standard</t>
        </is>
      </c>
      <c r="D132" s="439" t="inlineStr">
        <is>
          <t>Energy intensity limit for industrial production</t>
        </is>
      </c>
      <c r="E132" s="439" t="inlineStr">
        <is>
          <t>Industry</t>
        </is>
      </c>
      <c r="F132" s="439" t="inlineStr">
        <is>
          <t>Glass fibre manufacturing</t>
        </is>
      </c>
      <c r="G132" s="439" t="inlineStr">
        <is>
          <t>玻璃纤维单位产品能源消耗限额</t>
        </is>
      </c>
      <c r="H132" s="439" t="inlineStr">
        <is>
          <t>Norm of Energy Consumption per Unit Production of Glass Fiber</t>
        </is>
      </c>
      <c r="I132" s="439" t="inlineStr">
        <is>
          <t>N/A</t>
        </is>
      </c>
      <c r="J132" s="439" t="inlineStr">
        <is>
          <t>GB 29450-2012 Norm of Energy Consumption per Unit Production of Glass Fiber is a mandatory national standard, published on 31 December 2012 and effective 1 October 2013. It applies to the calculation and assessment of energy consumption per unit product for enterprises producing glass fibre through the direct melt (tank furnace) process (including E-glass and C-glass) or the remelt (marble melt) process using silica sand, limestone, kaolin and other raw materials, as well as to the energy consumption control of new, expansion and renovation projects. Energy intensity limits are classified into three grades (Grade 1 is the most stringent, i.e. most advanced). Grade 3 is the minimum limit (mandatory for existing firms), Grade 2 is the access limit (mandatory for new, expansion and renovation projects), and Grade 1 is the advanced value. This is the first mandatory energy intensity limit standard for the glass fibre industry. The standard does not apply to high-strength (S-glass), high-silica, alkali-resistant (AR-glass) and other specialty glass fibre production.</t>
        </is>
      </c>
      <c r="K132" s="439" t="inlineStr">
        <is>
          <t>Energy efficiency; Energy conservation</t>
        </is>
      </c>
      <c r="L132" s="439" t="inlineStr">
        <is>
          <t>Direct</t>
        </is>
      </c>
      <c r="M132" s="439" t="inlineStr">
        <is>
          <t>Supply-side</t>
        </is>
      </c>
      <c r="N132" s="439" t="inlineStr">
        <is>
          <t>CHN</t>
        </is>
      </c>
      <c r="O132" s="439" t="inlineStr">
        <is>
          <t>National</t>
        </is>
      </c>
      <c r="P132" s="439" t="inlineStr">
        <is>
          <t>N/A</t>
        </is>
      </c>
      <c r="Q132" s="439" t="inlineStr">
        <is>
          <t>31/12/2012</t>
        </is>
      </c>
      <c r="R132" s="439" t="inlineStr">
        <is>
          <t>01/10/2013</t>
        </is>
      </c>
      <c r="S132" s="439" t="inlineStr">
        <is>
          <t>N/A</t>
        </is>
      </c>
      <c r="T132" s="439" t="inlineStr">
        <is>
          <t>N/A</t>
        </is>
      </c>
      <c r="U132" s="439" t="inlineStr">
        <is>
          <t>N/A</t>
        </is>
      </c>
      <c r="V132" s="439">
        <f>IF(R132="","In force",IF(R132="N/A","In force",IF(TODAY()&lt;DATE(VALUE(RIGHT(R132,4)),VALUE(MID(R132,4,2)),VALUE(LEFT(R132,2))),"Scheduled",IF(S132="","In force",IF(S132="N/A","In force",IF(TODAY()&lt;DATE(VALUE(RIGHT(S132,4)),VALUE(MID(S132,4,2)),VALUE(LEFT(S132,2))),"In force","Ended"))))))</f>
        <v/>
      </c>
      <c r="W132" s="439" t="inlineStr">
        <is>
          <t>State Administration for Market Regulation; Standardization Administration of China</t>
        </is>
      </c>
      <c r="X132" s="439" t="inlineStr">
        <is>
          <t>Glass fibre production installation</t>
        </is>
      </c>
      <c r="Y132" s="439" t="inlineStr">
        <is>
          <t>New; existing</t>
        </is>
      </c>
      <c r="Z132" s="439" t="inlineStr">
        <is>
          <t>Direct melt (tank furnace) production installations: producing glass fibre strands using silica sand, limestone, kaolin, boron calcium ore and other raw materials through batch preparation, tank furnace melting (gas-fired or electric boosting), refining, platinum-rhodium alloy bushing drawing, size application and drying, followed by winding, twisting, weaving and other downstream processing to produce direct roving, chopped strand, continuous strand mat, woven roving and other products. Remelt (marble melt) production installations: using purchased glass marbles as raw material through platinum-rhodium bushing remelting and bushing drawing. Products include E-glass and C-glass fibre products. Excludes high-strength glass fibre (S-glass), high-silica glass fibre and alkali-resistant glass fibre (AR-glass) and other specialty glass fibres.</t>
        </is>
      </c>
      <c r="AA132" s="439" t="inlineStr">
        <is>
          <t>N/A</t>
        </is>
      </c>
      <c r="AB132" s="439" t="inlineStr">
        <is>
          <t>N/A</t>
        </is>
      </c>
      <c r="AC132" s="439" t="inlineStr">
        <is>
          <t>Firms</t>
        </is>
      </c>
      <c r="AD132" s="439" t="inlineStr">
        <is>
          <t>Enterprises operating glass fibre production installations within China.</t>
        </is>
      </c>
      <c r="AE132" s="439" t="inlineStr">
        <is>
          <t>Production</t>
        </is>
      </c>
      <c r="AF132" s="439" t="inlineStr">
        <is>
          <t>Operational activities of glass fibre production installations. Existing firms must meet Grade 3 (minimum) intensity limits; new, expansion and renovation projects must meet Grade 2 (access) intensity limits.</t>
        </is>
      </c>
      <c r="AG132" s="439" t="inlineStr">
        <is>
          <t>3 grades</t>
        </is>
      </c>
      <c r="AH132" s="439" t="inlineStr">
        <is>
          <t>Energy intensity limit grade</t>
        </is>
      </c>
      <c r="AI132" s="439" t="inlineStr">
        <is>
          <t>Energy intensity limits are classified into three grades (Grade 1 is the most stringent, i.e. most advanced). Grade 3 is the minimum limit (mandatory for existing firms), Grade 2 is the access limit (mandatory for new, expansion and renovation projects), and Grade 1 is the advanced value. Limits are set by production process and glass type, measured in kgce of comprehensive energy per tonne of strand (kgce/t). Direct melt (tank furnace, E-glass, strand): Grade 3 ≤ 650, Grade 2 ≤ 550, Grade 1 ≤ 470. Direct melt (tank furnace, C-glass, strand): Grade 3 ≤ 520, Grade 2 ≤ 440, Grade 1 ≤ 375. Remelt (marble melt, E-glass marbles, strand): Grade 3 ≤ 420, Grade 2 ≤ 350, Grade 1 ≤ 300. Remelt (marble melt, C-glass marbles, strand): Grade 3 ≤ 380, Grade 2 ≤ 315, Grade 1 ≤ 270. Glass marble manufacturing: Grade 3 ≤ 380, Grade 2 ≤ 320, Grade 1 ≤ 275.</t>
        </is>
      </c>
      <c r="AJ132" s="439" t="inlineStr">
        <is>
          <t>1) Existing glass fibre producers must meet Grade 3 (minimum) intensity limits to continue operating; non-compliant firms must undergo retrofits or be phased out within a prescribed period. 2) New, expansion and renovation projects must meet Grade 2 (access) intensity limits before commencing production. 3) Grade 1 advanced values serve as energy efficiency benchmarks to guide the industry.</t>
        </is>
      </c>
      <c r="AK132" s="439" t="inlineStr">
        <is>
          <t>N/A</t>
        </is>
      </c>
      <c r="AL132" s="439" t="inlineStr">
        <is>
          <t>N/A</t>
        </is>
      </c>
      <c r="AM132" s="439" t="inlineStr">
        <is>
          <t>Inspections or audits conducted by government authorities or third parties; Energy consumption data reporting by firms</t>
        </is>
      </c>
      <c r="AN132" s="439" t="inlineStr">
        <is>
          <t>Market regulatory authorities conduct supervision inspections on glass fibre producers' compliance with energy intensity limit standards; firms must submit annual energy consumption data and undergo energy conservation supervision.</t>
        </is>
      </c>
      <c r="AO132" s="439" t="inlineStr">
        <is>
          <t>Compliance order; Fines; Differentiated electricity pricing; Phase-out and closure</t>
        </is>
      </c>
      <c r="AP132" s="439" t="inlineStr">
        <is>
          <t>For glass fibre producers that do not meet the mandatory energy intensity limit standard, relevant authorities shall order rectification within a prescribed period; those failing to complete rectification or still not meeting the standard after rectification shall be subject to differentiated electricity pricing and lawfully phased out and closed.</t>
        </is>
      </c>
      <c r="AQ132" s="439" t="inlineStr">
        <is>
          <t>The state encourages glass fibre producers to benchmark against Grade 1 advanced values and undertake energy conservation and carbon reduction retrofits, guiding and supporting uptake of advanced production capacity through energy conservation reviews and green factory designation.</t>
        </is>
      </c>
      <c r="AR132" s="439" t="inlineStr">
        <is>
          <t>The state encourages glass fibre producers to benchmark against Grade 1 advanced values and undertake energy conservation and carbon reduction retrofits, guiding and supporting uptake of advanced production capacity through energy conservation reviews and green factory designation.</t>
        </is>
      </c>
      <c r="AS132" s="439" t="inlineStr">
        <is>
          <t>N/A</t>
        </is>
      </c>
      <c r="AT132" s="439" t="inlineStr">
        <is>
          <t>N/A</t>
        </is>
      </c>
      <c r="AU132" s="439" t="inlineStr">
        <is>
          <t>C23</t>
        </is>
      </c>
      <c r="AV132" s="439" t="inlineStr">
        <is>
          <t>CO2</t>
        </is>
      </c>
      <c r="AW132" s="439" t="inlineStr">
        <is>
          <t>Positive</t>
        </is>
      </c>
      <c r="AX132" s="439" t="inlineStr">
        <is>
          <t>Energy conservation</t>
        </is>
      </c>
      <c r="AY132" s="439" t="inlineStr">
        <is>
          <t>GB 29450-2012 Norm of Energy Consumption per Unit Production of Glass Fiber</t>
        </is>
      </c>
      <c r="AZ132" s="439" t="inlineStr">
        <is>
          <t>https://openstd.samr.gov.cn/bzgk/std/newGbInfo?hcno=349A9A98C0090B738FD1F541DCBDA5AC</t>
        </is>
      </c>
      <c r="BA132" s="439" t="inlineStr">
        <is>
          <t>N/A</t>
        </is>
      </c>
    </row>
    <row r="133">
      <c r="A133" s="439" t="inlineStr">
        <is>
          <t>CHNPRFEILI68S000</t>
        </is>
      </c>
      <c r="B133" s="439" t="inlineStr">
        <is>
          <t>Instrument</t>
        </is>
      </c>
      <c r="C133" s="439" t="inlineStr">
        <is>
          <t>Performance standard</t>
        </is>
      </c>
      <c r="D133" s="439" t="inlineStr">
        <is>
          <t>Energy intensity limit for industrial production</t>
        </is>
      </c>
      <c r="E133" s="439" t="inlineStr">
        <is>
          <t>Industry</t>
        </is>
      </c>
      <c r="F133" s="439" t="inlineStr">
        <is>
          <t>Solar photovoltaic</t>
        </is>
      </c>
      <c r="G133" s="439" t="inlineStr">
        <is>
          <t>硅多晶和锗单位产品能源消耗限额</t>
        </is>
      </c>
      <c r="H133" s="439" t="inlineStr">
        <is>
          <t>Norm of Energy Consumption per Unit Products of Polysilicon and Germanium</t>
        </is>
      </c>
      <c r="I133" s="439" t="inlineStr">
        <is>
          <t>N/A</t>
        </is>
      </c>
      <c r="J133" s="439" t="inlineStr">
        <is>
          <t>GB 29447-2026 Norm of Energy Consumption per Unit Products of Polysilicon and Germanium is a mandatory national standard, published on 27 June 2026 and effective 1 January 2027, replacing GB 29447-2022 Norm of Energy Consumption per Unit Products of Polysilicon and Germanium. This standard sets differentiated energy intensity limits by production process for the first time, with three energy consumption grades for the trichlorosilane method (rod silicon) and the silane fluidised bed method (granular silicon) respectively. Compared with the previous edition, the Grade 3 energy consumption value for rod silicon has been reduced by nearly 40%. The standard applies to enterprises producing solar-grade polysilicon via the trichlorosilane method or silane fluidised bed method, and to enterprises producing high-purity germanium tetrachloride, high-purity germanium dioxide, zone-refined germanium ingots and germanium single crystals from germanium concentrates or recycled germanium materials. It does not apply to electronic-grade or float-zone grade polysilicon. Together with GB 47834-2026 and GB 47835-2026, this standard forms the mandatory energy consumption and energy efficiency standards framework for the PV industry.</t>
        </is>
      </c>
      <c r="K133" s="439" t="inlineStr">
        <is>
          <t>Energy efficiency; Energy conservation; Industrial development</t>
        </is>
      </c>
      <c r="L133" s="439" t="inlineStr">
        <is>
          <t>Direct</t>
        </is>
      </c>
      <c r="M133" s="439" t="inlineStr">
        <is>
          <t>Supply-side</t>
        </is>
      </c>
      <c r="N133" s="439" t="inlineStr">
        <is>
          <t>CHN</t>
        </is>
      </c>
      <c r="O133" s="439" t="inlineStr">
        <is>
          <t>national</t>
        </is>
      </c>
      <c r="P133" s="439" t="inlineStr">
        <is>
          <t>N/A</t>
        </is>
      </c>
      <c r="Q133" s="439" t="inlineStr">
        <is>
          <t>31/12/2012</t>
        </is>
      </c>
      <c r="R133" s="439" t="inlineStr">
        <is>
          <t>01/10/2013</t>
        </is>
      </c>
      <c r="S133" s="439" t="inlineStr">
        <is>
          <t>N/A</t>
        </is>
      </c>
      <c r="T133" s="439" t="inlineStr">
        <is>
          <t>27/06/2026</t>
        </is>
      </c>
      <c r="U133" s="439" t="inlineStr">
        <is>
          <t>First issued on 31 December 2012 as GB 29447-2012 Norm of Energy Consumption per Unit Products of Polysilicon Enterprise, effective 1 October 2013. First revised in 2022 (GB 29447-2022), renamed Polysilicon and Germanium with scope extended to germanium products. Second revision on 27 June 2026 (GB 29447-2026), renamed Silicon Polysilicon and Germanium, introducing differentiated energy intensity limits for the trichlorosilane and silane fluidised bed methods for the first time, reducing the rod silicon Grade 3 energy intensity indicator by nearly 40% from the previous edition, and adding granular silicon from the silane fluidised bed process plus detailed definitions of energy consumption statistical scope for major process steps.</t>
        </is>
      </c>
      <c r="V133" s="439">
        <f>IF(R133="","In force",IF(R133="N/A","In force",IF(TODAY()&lt;DATE(VALUE(RIGHT(R133,4)),VALUE(MID(R133,4,2)),VALUE(LEFT(R133,2))),"Scheduled",IF(S133="","In force",IF(S133="N/A","In force",IF(TODAY()&lt;DATE(VALUE(RIGHT(S133,4)),VALUE(MID(S133,4,2)),VALUE(LEFT(S133,2))),"In force","Ended"))))))</f>
        <v/>
      </c>
      <c r="W133" s="439" t="inlineStr">
        <is>
          <t>State Administration for Market Regulation; Standardization Administration of China</t>
        </is>
      </c>
      <c r="X133" s="439" t="inlineStr">
        <is>
          <t>Polysilicon and germanium production facilities</t>
        </is>
      </c>
      <c r="Y133" s="439" t="inlineStr">
        <is>
          <t>new; existing</t>
        </is>
      </c>
      <c r="Z133" s="439" t="inlineStr">
        <is>
          <t>Facilities producing solar-grade polysilicon via the trichlorosilane method (rod silicon) or silane fluidised bed method (granular silicon), and facilities producing high-purity germanium tetrachloride, high-purity germanium dioxide, zone-refined germanium ingots and germanium single crystals from germanium concentrates or recycled germanium materials. Does not apply to facilities producing electronic-grade or float-zone grade polysilicon.</t>
        </is>
      </c>
      <c r="AA133" s="439" t="inlineStr">
        <is>
          <t>N/A</t>
        </is>
      </c>
      <c r="AB133" s="439" t="inlineStr">
        <is>
          <t>N/A</t>
        </is>
      </c>
      <c r="AC133" s="439" t="inlineStr">
        <is>
          <t>Firms</t>
        </is>
      </c>
      <c r="AD133" s="439" t="inlineStr">
        <is>
          <t>Enterprises operating polysilicon (solar-grade) or germanium product production facilities within China.</t>
        </is>
      </c>
      <c r="AE133" s="439" t="inlineStr">
        <is>
          <t>Production</t>
        </is>
      </c>
      <c r="AF133" s="439" t="inlineStr">
        <is>
          <t>Operation of polysilicon and germanium product production facilities. Existing firms must meet Grade 3 limit values to continue operating; non-compliant firms are subject to remediation within a prescribed period or mandatory retirement. New, expansion and renovation projects must meet Grade 2 access values before commencing production.</t>
        </is>
      </c>
      <c r="AG133" s="439" t="inlineStr">
        <is>
          <t>Grade 3</t>
        </is>
      </c>
      <c r="AH133" s="439" t="inlineStr">
        <is>
          <t>Energy intensity limit grade</t>
        </is>
      </c>
      <c r="AI133" s="439" t="inlineStr">
        <is>
          <t>Energy intensity limit grades are classified into three levels (Grade 1 highest). Grade 3 is the limit value (minimum requirement for existing firms), Grade 2 is the access value (minimum requirement for new, expansion and renovation projects), and Grade 1 is the advanced value. The evaluation indicator is comprehensive energy consumption per unit product (kgce/kg): trichlorosilane method (rod silicon) Grade 1 &lt;= 5.0, Grade 2 &lt;= 5.5, Grade 3 &lt;= 6.3; silane fluidised bed method (granular silicon) Grade 1 &lt;= 3.6, Grade 2 &lt;= 4.0, Grade 3 &lt;= 4.6.</t>
        </is>
      </c>
      <c r="AJ133" s="439" t="inlineStr">
        <is>
          <t>1) Existing polysilicon and germanium producers must meet Grade 3 limit values to continue operating; non-compliant firms shall remediate within a prescribed period or face mandatory retirement; 2) New, expansion and renovation projects must meet Grade 2 access values before commencing production; 3) Grade 1 advanced values serve as benchmarks for firm self-comparison and industry energy efficiency leader selection.</t>
        </is>
      </c>
      <c r="AK133" s="439" t="inlineStr">
        <is>
          <t>N/A</t>
        </is>
      </c>
      <c r="AL133" s="439" t="inlineStr">
        <is>
          <t>N/A</t>
        </is>
      </c>
      <c r="AM133" s="439" t="inlineStr">
        <is>
          <t>Government inspections; Firm energy consumption data reporting</t>
        </is>
      </c>
      <c r="AN133" s="439" t="inlineStr">
        <is>
          <t>Market regulation authorities conduct supervision inspections of energy intensity limit compliance by polysilicon and germanium producers. Firms must report energy consumption data as required and are subject to energy conservation supervision and energy audits.</t>
        </is>
      </c>
      <c r="AO133" s="439" t="inlineStr">
        <is>
          <t>Compliance orders; Fines; Differential electricity pricing; Mandatory retirement</t>
        </is>
      </c>
      <c r="AP133" s="439" t="inlineStr">
        <is>
          <t>For polysilicon and germanium producers that do not meet mandatory energy intensity limit standards, relevant authorities order remediation within a prescribed period. Firms that fail to comply after the remediation period may be subject to differential electricity pricing or mandatory retirement in accordance with the law.</t>
        </is>
      </c>
      <c r="AQ133" s="439" t="inlineStr">
        <is>
          <t>Other incentives or support</t>
        </is>
      </c>
      <c r="AR133" s="439" t="inlineStr">
        <is>
          <t>The state encourages polysilicon and germanium producers to benchmark against Grade 1 advanced values and undertake energy conservation and carbon reduction retrofits, supporting uptake of advanced energy-saving technologies through energy conservation retrofit rewards and green factory designation.</t>
        </is>
      </c>
      <c r="AS133" s="439" t="inlineStr">
        <is>
          <t>N/A</t>
        </is>
      </c>
      <c r="AT133" s="439" t="inlineStr">
        <is>
          <t>N/A</t>
        </is>
      </c>
      <c r="AU133" s="439" t="inlineStr">
        <is>
          <t>C20</t>
        </is>
      </c>
      <c r="AV133" s="439" t="inlineStr">
        <is>
          <t>CO2</t>
        </is>
      </c>
      <c r="AW133" s="439" t="inlineStr">
        <is>
          <t>Positive</t>
        </is>
      </c>
      <c r="AX133" s="439" t="inlineStr">
        <is>
          <t>Energy conservation; Pollution control</t>
        </is>
      </c>
      <c r="AY133" s="439" t="inlineStr">
        <is>
          <t>GB 29447-2026 Norm of Energy Consumption per Unit Products of Polysilicon and Germanium</t>
        </is>
      </c>
      <c r="AZ133" s="439" t="inlineStr">
        <is>
          <t>https://openstd.samr.gov.cn/bzgk/std/newGbInfo?hcno=840273B02BDE1AD43E3CE1E707F3D386</t>
        </is>
      </c>
      <c r="BA133" s="439" t="inlineStr">
        <is>
          <t>N/A</t>
        </is>
      </c>
    </row>
    <row r="134">
      <c r="A134" s="439" t="inlineStr">
        <is>
          <t>CHNPRFEILI69S000</t>
        </is>
      </c>
      <c r="B134" s="439" t="inlineStr">
        <is>
          <t>Instrument</t>
        </is>
      </c>
      <c r="C134" s="439" t="inlineStr">
        <is>
          <t>Performance standard</t>
        </is>
      </c>
      <c r="D134" s="439" t="inlineStr">
        <is>
          <t>Energy intensity limit for industrial production</t>
        </is>
      </c>
      <c r="E134" s="439" t="inlineStr">
        <is>
          <t>Industry</t>
        </is>
      </c>
      <c r="F134" s="439" t="inlineStr">
        <is>
          <t>Solar photovoltaic</t>
        </is>
      </c>
      <c r="G134" s="439" t="inlineStr">
        <is>
          <t>硅单晶单位产品能源消耗限额</t>
        </is>
      </c>
      <c r="H134" s="439" t="inlineStr">
        <is>
          <t>Norm of Energy Consumption per Unit Products of Monocrystalline Silicon</t>
        </is>
      </c>
      <c r="I134" s="439" t="inlineStr">
        <is>
          <t>N/A</t>
        </is>
      </c>
      <c r="J134" s="439" t="inlineStr">
        <is>
          <t>GB 47835-2026 Norm of Energy Consumption per Unit Products of Monocrystalline Silicon is a mandatory national standard, published on 27 June 2026 and effective 1 January 2027, issued for the first time. It applies to enterprises producing monocrystalline silicon square ingots and wafers for solar cells using the Czochralski method, and is used for the calculation and assessment of energy consumption as well as energy consumption control for new, expansion and renovation projects. Energy intensity limit grades are classified into three levels (Grade 1 highest). Grade 3 is the limit value (minimum requirement for existing firms), Grade 2 is the access value (minimum requirement for new, expansion and renovation projects), and Grade 1 is the advanced value. Together with GB 47834-2026 and GB 29447-2026, this standard forms the mandatory energy consumption and energy efficiency standards framework for the PV industry, setting a mandatory energy intensity limit for the monocrystalline silicon segment for the first time.</t>
        </is>
      </c>
      <c r="K134" s="439" t="inlineStr">
        <is>
          <t>Energy efficiency; Energy conservation</t>
        </is>
      </c>
      <c r="L134" s="439" t="inlineStr">
        <is>
          <t>Direct</t>
        </is>
      </c>
      <c r="M134" s="439" t="inlineStr">
        <is>
          <t>Supply-side</t>
        </is>
      </c>
      <c r="N134" s="439" t="inlineStr">
        <is>
          <t>CHN</t>
        </is>
      </c>
      <c r="O134" s="439" t="inlineStr">
        <is>
          <t>national</t>
        </is>
      </c>
      <c r="P134" s="439" t="inlineStr">
        <is>
          <t>N/A</t>
        </is>
      </c>
      <c r="Q134" s="439" t="inlineStr">
        <is>
          <t>27/06/2026</t>
        </is>
      </c>
      <c r="R134" s="439" t="inlineStr">
        <is>
          <t>01/01/2027</t>
        </is>
      </c>
      <c r="S134" s="439" t="inlineStr">
        <is>
          <t>N/A</t>
        </is>
      </c>
      <c r="T134" s="439" t="inlineStr">
        <is>
          <t>N/A</t>
        </is>
      </c>
      <c r="U134" s="439" t="inlineStr">
        <is>
          <t>N/A</t>
        </is>
      </c>
      <c r="V134" s="439">
        <f>IF(R134="","In force",IF(R134="N/A","In force",IF(TODAY()&lt;DATE(VALUE(RIGHT(R134,4)),VALUE(MID(R134,4,2)),VALUE(LEFT(R134,2))),"Scheduled",IF(S134="","In force",IF(S134="N/A","In force",IF(TODAY()&lt;DATE(VALUE(RIGHT(S134,4)),VALUE(MID(S134,4,2)),VALUE(LEFT(S134,2))),"In force","Ended"))))))</f>
        <v/>
      </c>
      <c r="W134" s="439" t="inlineStr">
        <is>
          <t>State Administration for Market Regulation; Standardization Administration of China</t>
        </is>
      </c>
      <c r="X134" s="439" t="inlineStr">
        <is>
          <t>Monocrystalline silicon production facilities</t>
        </is>
      </c>
      <c r="Y134" s="439" t="inlineStr">
        <is>
          <t>new; existing</t>
        </is>
      </c>
      <c r="Z134" s="439" t="inlineStr">
        <is>
          <t>Czochralski crystal pullers and ancillary equipment for producing monocrystalline silicon square ingots for solar cells, and wafering equipment (sawing, grinding, polishing) for processing square ingots into monocrystalline silicon wafers. Does not apply to semiconductor-grade monocrystalline silicon production facilities.</t>
        </is>
      </c>
      <c r="AA134" s="439" t="inlineStr">
        <is>
          <t>N/A</t>
        </is>
      </c>
      <c r="AB134" s="439" t="inlineStr">
        <is>
          <t>N/A</t>
        </is>
      </c>
      <c r="AC134" s="439" t="inlineStr">
        <is>
          <t>Firms</t>
        </is>
      </c>
      <c r="AD134" s="439" t="inlineStr">
        <is>
          <t>Enterprises operating monocrystalline silicon (solar-grade) ingot pulling and wafer slicing production facilities within China.</t>
        </is>
      </c>
      <c r="AE134" s="439" t="inlineStr">
        <is>
          <t>Production</t>
        </is>
      </c>
      <c r="AF134" s="439" t="inlineStr">
        <is>
          <t>Production operations for monocrystalline silicon square ingot pulling and wafer processing. Existing firms must meet Grade 3 limit values to continue operating; non-compliant firms are subject to remediation within a prescribed period or mandatory retirement. New, expansion and renovation projects must meet Grade 2 access values before commencing production.</t>
        </is>
      </c>
      <c r="AG134" s="439" t="inlineStr">
        <is>
          <t>Grade 3</t>
        </is>
      </c>
      <c r="AH134" s="439" t="inlineStr">
        <is>
          <t>Energy intensity limit grade</t>
        </is>
      </c>
      <c r="AI134" s="439" t="inlineStr">
        <is>
          <t>Energy intensity limit grades are classified into three levels (Grade 1 highest). Grade 3 is the limit value (minimum requirement for existing firms), Grade 2 is the access value (minimum requirement for new, expansion and renovation projects), and Grade 1 is the advanced value. The evaluation indicator is comprehensive energy consumption per unit product: monocrystalline silicon square ingot (crystal pulling) Grade 1 &lt;= 2.10 kgce/kg, Grade 2 &lt;= 2.30 kgce/kg, Grade 3 &lt;= 2.58 kgce/kg; monocrystalline silicon wafer (wafer slicing) Grade 1 &lt;= 7,800 kgce/million pieces, Grade 2 &lt;= 8,600 kgce/million pieces, Grade 3 &lt;= 9,525 kgce/million pieces.</t>
        </is>
      </c>
      <c r="AJ134" s="439" t="inlineStr">
        <is>
          <t>1) Existing monocrystalline silicon producers must meet Grade 3 limit values to continue operating; non-compliant firms shall remediate within a prescribed period or face mandatory retirement; 2) New, expansion and renovation projects must meet Grade 2 access values before commencing production; 3) Grade 1 advanced values serve as benchmarks for firm self-comparison and industry energy efficiency leader selection.</t>
        </is>
      </c>
      <c r="AK134" s="439" t="inlineStr">
        <is>
          <t>N/A</t>
        </is>
      </c>
      <c r="AL134" s="439" t="inlineStr">
        <is>
          <t>N/A</t>
        </is>
      </c>
      <c r="AM134" s="439" t="inlineStr">
        <is>
          <t>Government inspections; Firm energy consumption data reporting</t>
        </is>
      </c>
      <c r="AN134" s="439" t="inlineStr">
        <is>
          <t>Market regulation authorities conduct supervision inspections of energy intensity limit compliance by monocrystalline silicon producers. Firms must report energy consumption data as required and are subject to energy conservation supervision and energy audits.</t>
        </is>
      </c>
      <c r="AO134" s="439" t="inlineStr">
        <is>
          <t>Compliance orders; Fines; Differential electricity pricing; Mandatory retirement</t>
        </is>
      </c>
      <c r="AP134" s="439" t="inlineStr">
        <is>
          <t>For monocrystalline silicon producers that do not meet mandatory energy intensity limit standards, relevant authorities order remediation within a prescribed period. Firms that fail to comply after the remediation period may be subject to differential electricity pricing or mandatory retirement in accordance with the law.</t>
        </is>
      </c>
      <c r="AQ134" s="439" t="inlineStr">
        <is>
          <t>Other incentives or support</t>
        </is>
      </c>
      <c r="AR134" s="439" t="inlineStr">
        <is>
          <t>The state encourages monocrystalline silicon producers to benchmark against Grade 1 advanced values and undertake energy conservation and carbon reduction retrofits, supporting uptake of advanced energy-saving technologies through energy conservation retrofit rewards and green factory designation.</t>
        </is>
      </c>
      <c r="AS134" s="439" t="inlineStr">
        <is>
          <t>N/A</t>
        </is>
      </c>
      <c r="AT134" s="439" t="inlineStr">
        <is>
          <t>N/A</t>
        </is>
      </c>
      <c r="AU134" s="439" t="inlineStr">
        <is>
          <t>C27</t>
        </is>
      </c>
      <c r="AV134" s="439" t="inlineStr">
        <is>
          <t>CO2</t>
        </is>
      </c>
      <c r="AW134" s="439" t="inlineStr">
        <is>
          <t>Positive</t>
        </is>
      </c>
      <c r="AX134" s="439" t="inlineStr">
        <is>
          <t>Energy conservation; Pollution control</t>
        </is>
      </c>
      <c r="AY134" s="439" t="inlineStr">
        <is>
          <t>GB 47835-2026 Norm of Energy Consumption per Unit Products of Monocrystalline Silicon</t>
        </is>
      </c>
      <c r="AZ134" s="439" t="inlineStr">
        <is>
          <t>https://openstd.samr.gov.cn/bzgk/std/newGbInfo?hcno=A2E81D5AC2AF63D51C603E31C61DE7C5</t>
        </is>
      </c>
      <c r="BA134" s="439" t="inlineStr">
        <is>
          <t>N/A</t>
        </is>
      </c>
    </row>
    <row r="135">
      <c r="A135" s="439" t="inlineStr">
        <is>
          <t>CHNPRFMITI01S000</t>
        </is>
      </c>
      <c r="B135" s="439" t="inlineStr">
        <is>
          <t>Instrument</t>
        </is>
      </c>
      <c r="C135" s="439" t="inlineStr">
        <is>
          <t>Performance standard</t>
        </is>
      </c>
      <c r="D135" s="439" t="inlineStr">
        <is>
          <t>Minimum Energy Performance Standards (MEPS) for industrial thermal equipment</t>
        </is>
      </c>
      <c r="E135" s="439" t="inlineStr">
        <is>
          <t>Industry</t>
        </is>
      </c>
      <c r="F135" s="439" t="inlineStr">
        <is>
          <t>Industrial heat supply</t>
        </is>
      </c>
      <c r="G135" s="439" t="inlineStr">
        <is>
          <t>工业锅炉能效限定值及能效等级</t>
        </is>
      </c>
      <c r="H135" s="439" t="inlineStr">
        <is>
          <t>Minimum Allowable Values of Energy Efficiency and Energy Efficiency Grades of Industrial Boilers</t>
        </is>
      </c>
      <c r="I135" s="439" t="inlineStr">
        <is>
          <t>N/A</t>
        </is>
      </c>
      <c r="J135" s="439" t="inlineStr">
        <is>
          <t>GB 24500-2020 Minimum Allowable Values of Energy Efficiency and Energy Efficiency Grades of Industrial Boilers is a mandatory national standard, published on 29 May 2020 and effective 1 June 2021, replacing GB 24500-2009. It applies to stationary boilers using coal, natural gas, oil or biomass as fuel, or electricity as the heat source, with water or organic heat transfer fluid as the medium: steam boilers with rated steam pressure ≥ 0.1 MPa and &lt; 3.8 MPa; hot water boilers with rated outlet pressure ≥ 0.1 MPa and rated power ≥ 0.1 MW; and organic heat transfer fluid boilers with rated medium outlet pressure ≥ 0.1 MPa. Energy efficiency grades are classified into three levels (Grade 1 highest), with Grade 3 as the minimum allowable value i.e. the mandatory market access threshold.</t>
        </is>
      </c>
      <c r="K135" s="439" t="inlineStr">
        <is>
          <t>Energy efficiency; Energy conservation</t>
        </is>
      </c>
      <c r="L135" s="439" t="inlineStr">
        <is>
          <t>Direct</t>
        </is>
      </c>
      <c r="M135" s="439" t="inlineStr">
        <is>
          <t>Supply-side</t>
        </is>
      </c>
      <c r="N135" s="439" t="inlineStr">
        <is>
          <t>CHN</t>
        </is>
      </c>
      <c r="O135" s="439" t="inlineStr">
        <is>
          <t>national</t>
        </is>
      </c>
      <c r="P135" s="439" t="inlineStr">
        <is>
          <t>N/A</t>
        </is>
      </c>
      <c r="Q135" s="439" t="inlineStr">
        <is>
          <t>01/06/2009</t>
        </is>
      </c>
      <c r="R135" s="439" t="inlineStr">
        <is>
          <t>01/01/2010</t>
        </is>
      </c>
      <c r="S135" s="439" t="inlineStr">
        <is>
          <t>N/A</t>
        </is>
      </c>
      <c r="T135" s="439" t="inlineStr">
        <is>
          <t>29/05/2020</t>
        </is>
      </c>
      <c r="U135" s="439" t="inlineStr">
        <is>
          <t>On 29 May 2020, GB 24500-2020 was published, replacing GB 24500-2009, raising energy efficiency values across all grades and expanding fuel and heat source type coverage.</t>
        </is>
      </c>
      <c r="V135" s="439">
        <f>IF(R135="","In force",IF(R135="N/A","In force",IF(TODAY()&lt;DATE(VALUE(RIGHT(R135,4)),VALUE(MID(R135,4,2)),VALUE(LEFT(R135,2))),"Scheduled",IF(S135="","In force",IF(S135="N/A","In force",IF(TODAY()&lt;DATE(VALUE(RIGHT(S135,4)),VALUE(MID(S135,4,2)),VALUE(LEFT(S135,2))),"In force","Ended"))))))</f>
        <v/>
      </c>
      <c r="W135" s="439" t="inlineStr">
        <is>
          <t>State Administration for Market Regulation; Standardization Administration of China</t>
        </is>
      </c>
      <c r="X135" s="439" t="inlineStr">
        <is>
          <t>Industrial boilers</t>
        </is>
      </c>
      <c r="Y135" s="439" t="inlineStr">
        <is>
          <t>new</t>
        </is>
      </c>
      <c r="Z135" s="439" t="inlineStr">
        <is>
          <t>Stationary boilers using coal, natural gas, oil or biomass as fuel, or electricity as the heat source, with water or organic heat transfer fluid as the medium: steam boilers with rated steam pressure ≥ 0.1 MPa and &lt; 3.8 MPa; hot water boilers with rated outlet pressure ≥ 0.1 MPa and rated power ≥ 0.1 MW; organic heat transfer fluid boilers with rated medium outlet pressure ≥ 0.1 MPa.</t>
        </is>
      </c>
      <c r="AA135" s="439" t="inlineStr">
        <is>
          <t>N/A</t>
        </is>
      </c>
      <c r="AB135" s="439" t="inlineStr">
        <is>
          <t>N/A</t>
        </is>
      </c>
      <c r="AC135" s="439" t="inlineStr">
        <is>
          <t>Firms</t>
        </is>
      </c>
      <c r="AD135" s="439" t="inlineStr">
        <is>
          <t>Manufacturers and importers producing, importing or selling industrial boilers within China.</t>
        </is>
      </c>
      <c r="AE135" s="439" t="inlineStr">
        <is>
          <t>Production; Sale; Import</t>
        </is>
      </c>
      <c r="AF135" s="439" t="inlineStr">
        <is>
          <t>Production, import and sale of industrial boilers. Products must meet the standard's minimum allowable energy efficiency values (Grade 3) before they can enter the market.</t>
        </is>
      </c>
      <c r="AG135" s="439" t="inlineStr">
        <is>
          <t>Grade 3</t>
        </is>
      </c>
      <c r="AH135" s="439" t="inlineStr">
        <is>
          <t>Energy efficiency grade</t>
        </is>
      </c>
      <c r="AI135" s="439" t="inlineStr">
        <is>
          <t>Energy efficiency grades are classified into three levels (Grade 1 highest), with Grade 3 as the minimum allowable value i.e. the mandatory market access threshold. Thermal efficiency (%) is used as the evaluation metric, with limits graded by fuel type (coal/natural gas/oil/biomass/electricity), boiler type (steam/hot water/organic heat transfer fluid) and rated output.</t>
        </is>
      </c>
      <c r="AJ135" s="439" t="inlineStr">
        <is>
          <t>1) Industrial boilers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135" s="439" t="inlineStr">
        <is>
          <t>N/A</t>
        </is>
      </c>
      <c r="AL135" s="439" t="inlineStr">
        <is>
          <t>N/A</t>
        </is>
      </c>
      <c r="AM135" s="439" t="inlineStr">
        <is>
          <t>Inspections or audits conducted by government authorities or third parties</t>
        </is>
      </c>
      <c r="AN135" s="439" t="inlineStr">
        <is>
          <t>Market regulatory authorities conduct energy efficiency label supervision inspections and product quality supervision spot checks on industrial boiler products.</t>
        </is>
      </c>
      <c r="AO135" s="439" t="inlineStr">
        <is>
          <t>Compliance requirements; Testing</t>
        </is>
      </c>
      <c r="AP135" s="439" t="inlineStr">
        <is>
          <t>For production, import or sale of industrial boiler products not conforming to the mandatory energy efficiency standard, market regulatory authorities shall order cessation of production, import and sale, confiscate illegal gains and impose fines; where the circumstances are serious, the business licence shall be revoked.</t>
        </is>
      </c>
      <c r="AQ135" s="439" t="inlineStr">
        <is>
          <t>The state encourages production and use of Grade 1 and Grade 2 high-efficiency industrial boilers; promotes the uptake of high-efficiency boilers through energy-saving product certification and the Green, Low-Carbon and High-Quality Development Action for Boilers.</t>
        </is>
      </c>
      <c r="AR135" s="439" t="inlineStr">
        <is>
          <t>The state encourages production and use of Grade 1 and Grade 2 high-efficiency industrial boilers; promotes the uptake of high-efficiency boilers through energy-saving product certification and the Green, Low-Carbon and High-Quality Development Action for Boilers.</t>
        </is>
      </c>
      <c r="AS135" s="439" t="inlineStr">
        <is>
          <t>N/A</t>
        </is>
      </c>
      <c r="AT135" s="439" t="inlineStr">
        <is>
          <t>N/A</t>
        </is>
      </c>
      <c r="AU135" s="439" t="inlineStr">
        <is>
          <t>C25; C27</t>
        </is>
      </c>
      <c r="AV135" s="439" t="inlineStr">
        <is>
          <t>CO2</t>
        </is>
      </c>
      <c r="AW135" s="439" t="inlineStr">
        <is>
          <t>Positive</t>
        </is>
      </c>
      <c r="AX135" s="439" t="inlineStr">
        <is>
          <t>Energy conservation; Industrial development</t>
        </is>
      </c>
      <c r="AY135" s="439" t="inlineStr">
        <is>
          <t>GB 24500-2020 Minimum Allowable Values of Energy Efficiency and Energy Efficiency Grades of Industrial Boilers</t>
        </is>
      </c>
      <c r="AZ135" s="439" t="inlineStr">
        <is>
          <t>https://openstd.samr.gov.cn/bzgk/std/newGbInfo?hcno=B31C8D212ACEEC023E752DF6260B63B7</t>
        </is>
      </c>
      <c r="BA135" s="439" t="inlineStr">
        <is>
          <t>GB 24500-2009 (superseded): https://openstd.samr.gov.cn/bzgk/std/newGbInfo?hcno=B9C0C088E809479E048045355B04A62A</t>
        </is>
      </c>
    </row>
    <row r="136">
      <c r="A136" s="439" t="inlineStr">
        <is>
          <t>CHNPRFMITI02S000</t>
        </is>
      </c>
      <c r="B136" s="439" t="inlineStr">
        <is>
          <t>Instrument</t>
        </is>
      </c>
      <c r="C136" s="439" t="inlineStr">
        <is>
          <t>Performance standard</t>
        </is>
      </c>
      <c r="D136" s="439" t="inlineStr">
        <is>
          <t>Minimum Energy Performance Standards (MEPS) for industrial thermal equipment</t>
        </is>
      </c>
      <c r="E136" s="439" t="inlineStr">
        <is>
          <t>Industry</t>
        </is>
      </c>
      <c r="F136" s="439" t="inlineStr">
        <is>
          <t>Iron and steel rolling heating process</t>
        </is>
      </c>
      <c r="G136" s="439" t="inlineStr">
        <is>
          <t>蓄热式轧钢加热炉能效限定值及能效等级</t>
        </is>
      </c>
      <c r="H136" s="439" t="inlineStr">
        <is>
          <t>Minimum Allowable Values of Energy Efficiency and Energy Efficiency Grades of Regenerative Rolling Reheating Furnaces</t>
        </is>
      </c>
      <c r="I136" s="439" t="inlineStr">
        <is>
          <t>N/A</t>
        </is>
      </c>
      <c r="J136" s="439" t="inlineStr">
        <is>
          <t>GB 38449-2019 Minimum Allowable Values of Energy Efficiency and Energy Efficiency Grades of Regenerative Rolling Reheating Furnaces is a mandatory national standard, published on 31 December 2019 and effective 1 July 2020. It applies to continuously operated regenerative rolling reheating furnaces using blast furnace gas or mixed gas as fuel, including pusher-type, walking-beam and rotary-hearth furnaces. Energy consumption per unit product (GJ/t) is used as the evaluation metric. Energy efficiency grades are classified into three levels (Grade 1 highest), with Grade 3 as the minimum allowable value i.e. the mandatory market access threshold.</t>
        </is>
      </c>
      <c r="K136" s="439" t="inlineStr">
        <is>
          <t>Energy efficiency; Energy conservation</t>
        </is>
      </c>
      <c r="L136" s="439" t="inlineStr">
        <is>
          <t>Direct</t>
        </is>
      </c>
      <c r="M136" s="439" t="inlineStr">
        <is>
          <t>Supply-side</t>
        </is>
      </c>
      <c r="N136" s="439" t="inlineStr">
        <is>
          <t>CHN</t>
        </is>
      </c>
      <c r="O136" s="439" t="inlineStr">
        <is>
          <t>national</t>
        </is>
      </c>
      <c r="P136" s="439" t="inlineStr">
        <is>
          <t>N/A</t>
        </is>
      </c>
      <c r="Q136" s="439" t="inlineStr">
        <is>
          <t>31/12/2019</t>
        </is>
      </c>
      <c r="R136" s="439" t="inlineStr">
        <is>
          <t>01/07/2020</t>
        </is>
      </c>
      <c r="S136" s="439" t="inlineStr">
        <is>
          <t>N/A</t>
        </is>
      </c>
      <c r="T136" s="439" t="inlineStr">
        <is>
          <t>N/A</t>
        </is>
      </c>
      <c r="U136" s="439" t="inlineStr">
        <is>
          <t>N/A</t>
        </is>
      </c>
      <c r="V136" s="439">
        <f>IF(R136="","In force",IF(R136="N/A","In force",IF(TODAY()&lt;DATE(VALUE(RIGHT(R136,4)),VALUE(MID(R136,4,2)),VALUE(LEFT(R136,2))),"Scheduled",IF(S136="","In force",IF(S136="N/A","In force",IF(TODAY()&lt;DATE(VALUE(RIGHT(S136,4)),VALUE(MID(S136,4,2)),VALUE(LEFT(S136,2))),"In force","Ended"))))))</f>
        <v/>
      </c>
      <c r="W136" s="439" t="inlineStr">
        <is>
          <t>State Administration for Market Regulation; Standardization Administration of China</t>
        </is>
      </c>
      <c r="X136" s="439" t="inlineStr">
        <is>
          <t>Regenerative rolling reheating furnaces</t>
        </is>
      </c>
      <c r="Y136" s="439" t="inlineStr">
        <is>
          <t>new</t>
        </is>
      </c>
      <c r="Z136" s="439" t="inlineStr">
        <is>
          <t>Continuously operated regenerative rolling reheating furnaces using blast furnace gas or mixed gas as fuel, including pusher-type furnaces, walking-beam furnaces and rotary-hearth furnaces.</t>
        </is>
      </c>
      <c r="AA136" s="439" t="inlineStr">
        <is>
          <t>N/A</t>
        </is>
      </c>
      <c r="AB136" s="439" t="inlineStr">
        <is>
          <t>N/A</t>
        </is>
      </c>
      <c r="AC136" s="439" t="inlineStr">
        <is>
          <t>Firms</t>
        </is>
      </c>
      <c r="AD136" s="439" t="inlineStr">
        <is>
          <t>Manufacturers and importers producing, importing or selling regenerative rolling reheating furnaces within China.</t>
        </is>
      </c>
      <c r="AE136" s="439" t="inlineStr">
        <is>
          <t>Production; Sale; Import</t>
        </is>
      </c>
      <c r="AF136" s="439" t="inlineStr">
        <is>
          <t>Production, import and sale of regenerative rolling reheating furnaces. Products must meet the standard's minimum allowable energy efficiency values (Grade 3) before they can enter the market.</t>
        </is>
      </c>
      <c r="AG136" s="439" t="inlineStr">
        <is>
          <t>Grade 3</t>
        </is>
      </c>
      <c r="AH136" s="439" t="inlineStr">
        <is>
          <t>Energy efficiency grade</t>
        </is>
      </c>
      <c r="AI136" s="439" t="inlineStr">
        <is>
          <t>Energy efficiency grades are classified into three levels (Grade 1 highest), with Grade 3 as the minimum allowable value i.e. the mandatory market access threshold. Energy consumption per unit product (GJ/t) is used as the evaluation metric, calculated with steel grade correction factor (K₁) and temperature correction factor (K₂).</t>
        </is>
      </c>
      <c r="AJ136" s="439" t="inlineStr">
        <is>
          <t>1) Regenerative rolling reheating furnaces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136" s="439" t="inlineStr">
        <is>
          <t>N/A</t>
        </is>
      </c>
      <c r="AL136" s="439" t="inlineStr">
        <is>
          <t>N/A</t>
        </is>
      </c>
      <c r="AM136" s="439" t="inlineStr">
        <is>
          <t>Inspections or audits conducted by government authorities or third parties</t>
        </is>
      </c>
      <c r="AN136" s="439" t="inlineStr">
        <is>
          <t>Market regulatory authorities conduct energy efficiency label supervision inspections and product quality supervision spot checks on regenerative rolling reheating furnace products.</t>
        </is>
      </c>
      <c r="AO136" s="439" t="inlineStr">
        <is>
          <t>Compliance requirements; Testing</t>
        </is>
      </c>
      <c r="AP136" s="439" t="inlineStr">
        <is>
          <t>For production, import or sale of regenerative rolling reheating furnace products not conforming to the mandatory energy efficiency standard, market regulatory authorities shall order cessation of production, import and sale, confiscate illegal gains and impose fines; where the circumstances are serious, the business licence shall be revoked.</t>
        </is>
      </c>
      <c r="AQ136" s="439" t="inlineStr">
        <is>
          <t>The state encourages production and use of Grade 1 and Grade 2 high-efficiency rolling reheating furnaces; promotes the uptake of high-efficiency industrial furnaces through energy-saving product certification and the iron and steel industry energy conservation and carbon reduction action.</t>
        </is>
      </c>
      <c r="AR136" s="439" t="inlineStr">
        <is>
          <t>The state encourages production and use of Grade 1 and Grade 2 high-efficiency rolling reheating furnaces; promotes the uptake of high-efficiency industrial furnaces through energy-saving product certification and the iron and steel industry energy conservation and carbon reduction action.</t>
        </is>
      </c>
      <c r="AS136" s="439" t="inlineStr">
        <is>
          <t>N/A</t>
        </is>
      </c>
      <c r="AT136" s="439" t="inlineStr">
        <is>
          <t>N/A</t>
        </is>
      </c>
      <c r="AU136" s="439" t="inlineStr">
        <is>
          <t>C24</t>
        </is>
      </c>
      <c r="AV136" s="439" t="inlineStr">
        <is>
          <t>CO2</t>
        </is>
      </c>
      <c r="AW136" s="439" t="inlineStr">
        <is>
          <t>Positive</t>
        </is>
      </c>
      <c r="AX136" s="439" t="inlineStr">
        <is>
          <t>Energy conservation; Industrial development</t>
        </is>
      </c>
      <c r="AY136" s="439" t="inlineStr">
        <is>
          <t>GB 38449-2019 Minimum Allowable Values of Energy Efficiency and Energy Efficiency Grades of Regenerative Rolling Reheating Furnaces</t>
        </is>
      </c>
      <c r="AZ136" s="439" t="inlineStr">
        <is>
          <t>https://openstd.samr.gov.cn/bzgk/std/newGbInfo?hcno=1915535B628A6A85B423EAFAE46ECBF8</t>
        </is>
      </c>
      <c r="BA136" s="439" t="inlineStr">
        <is>
          <t>N/A</t>
        </is>
      </c>
    </row>
    <row r="137">
      <c r="A137" s="439" t="inlineStr">
        <is>
          <t>CHNPRFMITI03S000</t>
        </is>
      </c>
      <c r="B137" s="439" t="inlineStr">
        <is>
          <t>Instrument</t>
        </is>
      </c>
      <c r="C137" s="439" t="inlineStr">
        <is>
          <t>Performance standard</t>
        </is>
      </c>
      <c r="D137" s="439" t="inlineStr">
        <is>
          <t>Minimum Energy Performance Standards (MEPS) for industrial thermal equipment</t>
        </is>
      </c>
      <c r="E137" s="439" t="inlineStr">
        <is>
          <t>Industry</t>
        </is>
      </c>
      <c r="F137" s="439" t="inlineStr">
        <is>
          <t>Petroleum industry heating</t>
        </is>
      </c>
      <c r="G137" s="439" t="inlineStr">
        <is>
          <t>石油工业用加热炉能效限定值及能效等级</t>
        </is>
      </c>
      <c r="H137" s="439" t="inlineStr">
        <is>
          <t>Minimum Allowable Values of Energy Efficiency and Energy Efficiency Grades for Heaters of the Petroleum Industry</t>
        </is>
      </c>
      <c r="I137" s="439" t="inlineStr">
        <is>
          <t>N/A</t>
        </is>
      </c>
      <c r="J137" s="439" t="inlineStr">
        <is>
          <t>GB 24848-2010 Minimum Allowable Values of Energy Efficiency and Energy Efficiency Grades for Heaters of the Petroleum Industry is a mandatory national standard, published on 30 June 2010 and effective 1 December 2010. It applies to heaters used in onshore oil and gas fields and long-distance pipelines at altitudes up to 3,500 m, using gas or liquid (oil) energy as fuel with a rated heat load in the range of 40 kW to 12,000 kW. It does not apply to heaters using solid energy as fuel. Energy efficiency grades are classified into three levels (Grade 1 highest), with Grade 3 as the minimum allowable value i.e. the mandatory market access threshold.</t>
        </is>
      </c>
      <c r="K137" s="439" t="inlineStr">
        <is>
          <t>Energy efficiency; Energy conservation</t>
        </is>
      </c>
      <c r="L137" s="439" t="inlineStr">
        <is>
          <t>Direct</t>
        </is>
      </c>
      <c r="M137" s="439" t="inlineStr">
        <is>
          <t>Supply-side</t>
        </is>
      </c>
      <c r="N137" s="439" t="inlineStr">
        <is>
          <t>CHN</t>
        </is>
      </c>
      <c r="O137" s="439" t="inlineStr">
        <is>
          <t>national</t>
        </is>
      </c>
      <c r="P137" s="439" t="inlineStr">
        <is>
          <t>N/A</t>
        </is>
      </c>
      <c r="Q137" s="439" t="inlineStr">
        <is>
          <t>30/06/2010</t>
        </is>
      </c>
      <c r="R137" s="439" t="inlineStr">
        <is>
          <t>01/12/2010</t>
        </is>
      </c>
      <c r="S137" s="439" t="inlineStr">
        <is>
          <t>N/A</t>
        </is>
      </c>
      <c r="T137" s="439" t="inlineStr">
        <is>
          <t>N/A</t>
        </is>
      </c>
      <c r="U137" s="439" t="inlineStr">
        <is>
          <t>N/A</t>
        </is>
      </c>
      <c r="V137" s="439">
        <f>IF(R137="","In force",IF(R137="N/A","In force",IF(TODAY()&lt;DATE(VALUE(RIGHT(R137,4)),VALUE(MID(R137,4,2)),VALUE(LEFT(R137,2))),"Scheduled",IF(S137="","In force",IF(S137="N/A","In force",IF(TODAY()&lt;DATE(VALUE(RIGHT(S137,4)),VALUE(MID(S137,4,2)),VALUE(LEFT(S137,2))),"In force","Ended"))))))</f>
        <v/>
      </c>
      <c r="W137" s="439" t="inlineStr">
        <is>
          <t>State Administration for Market Regulation; Standardization Administration of China</t>
        </is>
      </c>
      <c r="X137" s="439" t="inlineStr">
        <is>
          <t>Heaters of the petroleum industry</t>
        </is>
      </c>
      <c r="Y137" s="439" t="inlineStr">
        <is>
          <t>new</t>
        </is>
      </c>
      <c r="Z137" s="439" t="inlineStr">
        <is>
          <t>Heaters used in onshore oil and gas fields and long-distance pipelines at altitudes up to 3,500 m, using gas or liquid (oil) energy as fuel with a rated heat load in the range of 40 kW to 12,000 kW. Excludes heaters using solid energy as fuel.</t>
        </is>
      </c>
      <c r="AA137" s="439" t="inlineStr">
        <is>
          <t>N/A</t>
        </is>
      </c>
      <c r="AB137" s="439" t="inlineStr">
        <is>
          <t>N/A</t>
        </is>
      </c>
      <c r="AC137" s="439" t="inlineStr">
        <is>
          <t>Firms</t>
        </is>
      </c>
      <c r="AD137" s="439" t="inlineStr">
        <is>
          <t>Manufacturers and importers producing, importing or selling petroleum industry heaters within China.</t>
        </is>
      </c>
      <c r="AE137" s="439" t="inlineStr">
        <is>
          <t>Production; Sale; Import</t>
        </is>
      </c>
      <c r="AF137" s="439" t="inlineStr">
        <is>
          <t>Production, import and sale of petroleum industry heaters. Products must meet the standard's minimum allowable energy efficiency values (Grade 3) before they can enter the market.</t>
        </is>
      </c>
      <c r="AG137" s="439" t="inlineStr">
        <is>
          <t>Grade 3</t>
        </is>
      </c>
      <c r="AH137" s="439" t="inlineStr">
        <is>
          <t>Energy efficiency grade</t>
        </is>
      </c>
      <c r="AI137" s="439" t="inlineStr">
        <is>
          <t>Energy efficiency grades are classified into three levels (Grade 1 highest), with Grade 3 as the minimum allowable value i.e. the mandatory market access threshold. Thermal efficiency (%) is used as the evaluation metric, with limits graded by rated heat load and fuel type. The standard specifies both minimum allowable energy efficiency values and target minimum allowable energy efficiency values as mandatory provisions.</t>
        </is>
      </c>
      <c r="AJ137" s="439" t="inlineStr">
        <is>
          <t>1) Petroleum industry heaters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137" s="439" t="inlineStr">
        <is>
          <t>N/A</t>
        </is>
      </c>
      <c r="AL137" s="439" t="inlineStr">
        <is>
          <t>N/A</t>
        </is>
      </c>
      <c r="AM137" s="439" t="inlineStr">
        <is>
          <t>Inspections or audits conducted by government authorities or third parties</t>
        </is>
      </c>
      <c r="AN137" s="439" t="inlineStr">
        <is>
          <t>Market regulatory authorities conduct energy efficiency label supervision inspections and product quality supervision spot checks on petroleum industry heater products.</t>
        </is>
      </c>
      <c r="AO137" s="439" t="inlineStr">
        <is>
          <t>Compliance requirements; Testing</t>
        </is>
      </c>
      <c r="AP137" s="439" t="inlineStr">
        <is>
          <t>For production, import or sale of petroleum industry heater products not conforming to the mandatory energy efficiency standard, market regulatory authorities shall order cessation of production, import and sale, confiscate illegal gains and impose fines; where the circumstances are serious, the business licence shall be revoked.</t>
        </is>
      </c>
      <c r="AQ137" s="439" t="inlineStr">
        <is>
          <t>The state encourages production and use of Grade 1 and Grade 2 high-efficiency petroleum industry heaters; promotes the uptake of high-efficiency heating equipment through energy-saving product certification and the oil and gas industry energy conservation and carbon reduction action.</t>
        </is>
      </c>
      <c r="AR137" s="439" t="inlineStr">
        <is>
          <t>The state encourages production and use of Grade 1 and Grade 2 high-efficiency petroleum industry heaters; promotes the uptake of high-efficiency heating equipment through energy-saving product certification and the oil and gas industry energy conservation and carbon reduction action.</t>
        </is>
      </c>
      <c r="AS137" s="439" t="inlineStr">
        <is>
          <t>N/A</t>
        </is>
      </c>
      <c r="AT137" s="439" t="inlineStr">
        <is>
          <t>N/A</t>
        </is>
      </c>
      <c r="AU137" s="439" t="inlineStr">
        <is>
          <t>B06; C19</t>
        </is>
      </c>
      <c r="AV137" s="439" t="inlineStr">
        <is>
          <t>CO2</t>
        </is>
      </c>
      <c r="AW137" s="439" t="inlineStr">
        <is>
          <t>Positive</t>
        </is>
      </c>
      <c r="AX137" s="439" t="inlineStr">
        <is>
          <t>Energy conservation; Industrial development</t>
        </is>
      </c>
      <c r="AY137" s="439" t="inlineStr">
        <is>
          <t>GB 24848-2010 Minimum Allowable Values of Energy Efficiency and Energy Efficiency Grades for Heaters of the Petroleum Industry</t>
        </is>
      </c>
      <c r="AZ137" s="439" t="inlineStr">
        <is>
          <t>https://openstd.samr.gov.cn/bzgk/std/newGbInfo?hcno=D5CF87EDA655CE977D8CAAAE2CEA0A8E</t>
        </is>
      </c>
      <c r="BA137" s="439" t="inlineStr">
        <is>
          <t>N/A</t>
        </is>
      </c>
    </row>
    <row r="138">
      <c r="A138" s="439" t="inlineStr">
        <is>
          <t>CHNPRFMEBI01S000</t>
        </is>
      </c>
      <c r="B138" s="439" t="inlineStr">
        <is>
          <t>Instrument</t>
        </is>
      </c>
      <c r="C138" s="439" t="inlineStr">
        <is>
          <t>Performance standard</t>
        </is>
      </c>
      <c r="D138" s="439" t="inlineStr">
        <is>
          <t>Minimum Energy Performance Standards (MEPS) for buildings</t>
        </is>
      </c>
      <c r="E138" s="439" t="inlineStr">
        <is>
          <t>Buildings</t>
        </is>
      </c>
      <c r="F138" s="439" t="inlineStr">
        <is>
          <t>New construction; Existing building renovation; Renewable energy building applications</t>
        </is>
      </c>
      <c r="G138" s="439" t="inlineStr">
        <is>
          <t>建筑节能与可再生能源利用通用规范</t>
        </is>
      </c>
      <c r="H138" s="439" t="inlineStr">
        <is>
          <t>General Code for Energy Efficiency and Renewable Energy Application in Buildings</t>
        </is>
      </c>
      <c r="I138" s="439" t="inlineStr">
        <is>
          <t>N/A</t>
        </is>
      </c>
      <c r="J138" s="439" t="inlineStr">
        <is>
          <t>GB 55015-2021 General Code for Energy Efficiency and Renewable Energy Application in Buildings (MOHURD Announcement No. 173 of 2021) is a mandatory construction code in its entirety, applicable to the energy efficiency design, construction, acceptance and operation management of new, expanded and renovated civil and industrial buildings, and to the design, construction, acceptance and operation management of renewable energy building application systems. The code replaces mandatory provisions in multiple existing building energy efficiency standards and serves as the technical regulation for the building energy efficiency sector — all new buildings must comply with its provisions to pass construction drawing review and completion acceptance. The code covers building envelope thermal performance, HVAC system energy efficiency, lighting power density, domestic hot water system efficiency, whole-building energy consumption limits and carbon emission calculations, and minimum requirements for renewable energy systems. The code requires average design energy consumption of new residential and public buildings to decrease by 30% and 20% respectively from the 2016 baseline, and carbon emission intensity of new buildings to decrease by at least 7 kgCO₂/(m²·a) on average. Effective from 1 April 2022.</t>
        </is>
      </c>
      <c r="K138" s="439" t="inlineStr">
        <is>
          <t>Energy efficiency; Energy conservation</t>
        </is>
      </c>
      <c r="L138" s="439" t="inlineStr">
        <is>
          <t>Direct</t>
        </is>
      </c>
      <c r="M138" s="439" t="inlineStr">
        <is>
          <t>Supply-side</t>
        </is>
      </c>
      <c r="N138" s="439" t="inlineStr">
        <is>
          <t>CHN</t>
        </is>
      </c>
      <c r="O138" s="439" t="inlineStr">
        <is>
          <t>national</t>
        </is>
      </c>
      <c r="P138" s="439" t="inlineStr">
        <is>
          <t>N/A</t>
        </is>
      </c>
      <c r="Q138" s="439" t="inlineStr">
        <is>
          <t>08/09/2021</t>
        </is>
      </c>
      <c r="R138" s="439" t="inlineStr">
        <is>
          <t>01/04/2022</t>
        </is>
      </c>
      <c r="S138" s="439" t="inlineStr">
        <is>
          <t>N/A</t>
        </is>
      </c>
      <c r="T138" s="439" t="inlineStr">
        <is>
          <t>N/A</t>
        </is>
      </c>
      <c r="U138" s="439" t="inlineStr">
        <is>
          <t>N/A</t>
        </is>
      </c>
      <c r="V138" s="439">
        <f>IF(R138="","In force",IF(R138="N/A","In force",IF(TODAY()&lt;DATE(VALUE(RIGHT(R138,4)),VALUE(MID(R138,4,2)),VALUE(LEFT(R138,2))),"Scheduled",IF(S138="","In force",IF(S138="N/A","In force",IF(TODAY()&lt;DATE(VALUE(RIGHT(S138,4)),VALUE(MID(S138,4,2)),VALUE(LEFT(S138,2))),"In force","Ended"))))))</f>
        <v/>
      </c>
      <c r="W138" s="439" t="inlineStr">
        <is>
          <t>Ministry of Housing and Urban-Rural Development; State Administration for Market Regulation; Standardization Administration of China</t>
        </is>
      </c>
      <c r="X138" s="439" t="inlineStr">
        <is>
          <t>New, expanded and renovated civil and industrial buildings</t>
        </is>
      </c>
      <c r="Y138" s="439" t="inlineStr">
        <is>
          <t>new; existing</t>
        </is>
      </c>
      <c r="Z138" s="439" t="inlineStr">
        <is>
          <t>Civil buildings (residential and public buildings including offices, schools, hospitals, commercial buildings, hotels, etc.) and industrial buildings (factories, warehouses, etc.), covering building envelopes (external walls, roofs, external windows, curtain walls), HVAC systems, lighting systems, domestic hot water systems, renewable energy systems (solar hot water, solar PV, ground-source heat pumps) and overall building energy consumption and carbon emission levels.</t>
        </is>
      </c>
      <c r="AA138" s="439" t="inlineStr">
        <is>
          <t>N/A</t>
        </is>
      </c>
      <c r="AB138" s="439" t="inlineStr">
        <is>
          <t>N/A</t>
        </is>
      </c>
      <c r="AC138" s="439" t="inlineStr">
        <is>
          <t>Firms; Governments</t>
        </is>
      </c>
      <c r="AD138" s="439" t="inlineStr">
        <is>
          <t>Building developers (construction entities), design institutes, construction contractors, project supervisors, construction drawing review agencies, and building owners (including government owners of public institution buildings).</t>
        </is>
      </c>
      <c r="AE138" s="439" t="inlineStr">
        <is>
          <t>New construction; Renovation; Expansion; Operation</t>
        </is>
      </c>
      <c r="AF138" s="439" t="inlineStr">
        <is>
          <t>Energy efficiency design, construction drawing review, construction, completion acceptance, and operation and maintenance of new, expanded and renovated civil and industrial buildings. Buildings must comply with mandatory requirements for envelope thermal performance, energy consumption system efficiency, lighting power density and minimum renewable energy application ratios to pass construction drawing review and completion acceptance. Building energy consumption and carbon emission reporting is required during the operation phase.</t>
        </is>
      </c>
      <c r="AG138" s="439" t="inlineStr">
        <is>
          <t>N/A</t>
        </is>
      </c>
      <c r="AH138" s="439" t="inlineStr">
        <is>
          <t>N/A</t>
        </is>
      </c>
      <c r="AI138" s="439" t="inlineStr">
        <is>
          <t>The code sets multiple mandatory performance indicators: 1) Building envelope thermal performance limits; 2) HVAC system chiller and heat pump energy efficiency limits (COP/EER); 3) Lighting power density limits; 4) Building energy consumption and carbon emission quota indicators; 5) Minimum renewable energy application ratio (new buildings must install solar energy systems; new public buildings with GFA ≥ 20,000 m² and new residential buildings with GFA ≥ 100,000 m² must install ground-source heat pump systems or adopt other renewable energy). Indicator limits vary by climate zone and building type.</t>
        </is>
      </c>
      <c r="AJ138" s="439" t="inlineStr">
        <is>
          <t>1) New, expanded and renovated buildings must comply with the code's mandatory energy efficiency design requirements; 2) Building envelope thermal performance must meet code limits; 3) HVAC system efficiency must not be lower than code limits; 4) Lighting power density must meet mandatory requirements; 5) New buildings must install solar energy systems; 6) New public buildings with GFA ≥ 20,000 m² and new residential buildings with GFA ≥ 100,000 m² must install ground-source heat pump systems or adopt other renewable energy; 7) Building energy consumption and carbon emissions must be calculated on a mandatory basis and meet quota indicators; 8) Construction project feasibility study reports, construction plans and preliminary design documents must include a building carbon emission analysis report.</t>
        </is>
      </c>
      <c r="AK138" s="439" t="inlineStr">
        <is>
          <t>N/A</t>
        </is>
      </c>
      <c r="AL138" s="439" t="inlineStr">
        <is>
          <t>N/A</t>
        </is>
      </c>
      <c r="AM138" s="439" t="inlineStr">
        <is>
          <t>Inspections or audits conducted by government authorities or third parties</t>
        </is>
      </c>
      <c r="AN138" s="439" t="inlineStr">
        <is>
          <t>MOHURD supervises compliance with mandatory building energy efficiency standards through the construction drawing review and completion acceptance systems. Construction drawing review agencies review design documents for compliance with mandatory code provisions. Quality supervision agencies supervise construction for compliance with energy efficiency designs. Actual performance of building energy efficiency and renewable energy application systems is verified at completion acceptance.</t>
        </is>
      </c>
      <c r="AO138" s="439" t="inlineStr">
        <is>
          <t>Compliance order; Monetary penalties</t>
        </is>
      </c>
      <c r="AP138" s="439" t="inlineStr">
        <is>
          <t>For construction entities, design institutes or contractors violating mandatory construction code provisions, MOHURD shall order rectification and impose fines; in serious cases, order suspension of business for rectification, downgrade qualification grade or revoke qualification certificates. Entities and individuals responsible for building energy consumption exceeding standards due to failure to comply with code energy efficiency design and construction requirements shall be held legally accountable.</t>
        </is>
      </c>
      <c r="AQ138" s="439" t="inlineStr">
        <is>
          <t>The state encourages higher levels of building energy efficiency and renewable energy application beyond the code's minimum requirements; guides the market toward higher building energy performance through green building labelling certification, green public procurement and building energy efficiency retrofit subsidies; encourages development of nearly zero-energy buildings, ultra-low-energy buildings and zero-carbon buildings.</t>
        </is>
      </c>
      <c r="AR138" s="439" t="inlineStr">
        <is>
          <t>The state encourages higher levels of building energy efficiency and renewable energy application beyond the code's minimum requirements; guides the market toward higher building energy performance through green building labelling certification, green public procurement and building energy efficiency retrofit subsidies; encourages development of nearly zero-energy buildings, ultra-low-energy buildings and zero-carbon buildings.</t>
        </is>
      </c>
      <c r="AS138" s="439" t="inlineStr">
        <is>
          <t>2.47 GtCO₂ (Source: China Association of Building Energy Efficiency and Chongqing University, China Urban-Rural Construction Sector Carbon Emissions Research Report (2025), published February 2026; 2024 civil building operational carbon emissions. This mandatory construction code applies to all new construction, expansion and renovation of civil and industrial buildings.)</t>
        </is>
      </c>
      <c r="AT138" s="439" t="inlineStr">
        <is>
          <t>22.1% (Source: ibid.; share of national energy-related CO₂ emissions; this mandatory construction code covers all newly constructed and renovated civil and industrial buildings)</t>
        </is>
      </c>
      <c r="AU138" s="439" t="inlineStr">
        <is>
          <t>F41; F42; F43; M71; M72</t>
        </is>
      </c>
      <c r="AV138" s="439" t="inlineStr">
        <is>
          <t>CO2</t>
        </is>
      </c>
      <c r="AW138" s="439" t="inlineStr">
        <is>
          <t>Positive</t>
        </is>
      </c>
      <c r="AX138" s="439" t="inlineStr">
        <is>
          <t>Energy conservation; Renewable energy development</t>
        </is>
      </c>
      <c r="AY138" s="439" t="inlineStr">
        <is>
          <t>GB 55015-2021 General Code for Energy Efficiency and Renewable Energy Application in Buildings</t>
        </is>
      </c>
      <c r="AZ138" s="439" t="inlineStr">
        <is>
          <t>https://www.mohurd.gov.cn/gongkai/zc/wjk/art/2021/art_17339_762460.html</t>
        </is>
      </c>
      <c r="BA138" s="439" t="inlineStr">
        <is>
          <t>N/A</t>
        </is>
      </c>
    </row>
    <row r="139">
      <c r="A139" s="439" t="inlineStr">
        <is>
          <t>CHNPRFMEBI02S000</t>
        </is>
      </c>
      <c r="B139" s="439" t="inlineStr">
        <is>
          <t>Instrument</t>
        </is>
      </c>
      <c r="C139" s="439" t="inlineStr">
        <is>
          <t>Performance standard</t>
        </is>
      </c>
      <c r="D139" s="439" t="inlineStr">
        <is>
          <t>Minimum Energy Performance Standards (MEPS) for buildings</t>
        </is>
      </c>
      <c r="E139" s="439" t="inlineStr">
        <is>
          <t>Buildings</t>
        </is>
      </c>
      <c r="F139" s="439" t="inlineStr">
        <is>
          <t>Data centres; ICT infrastructure</t>
        </is>
      </c>
      <c r="G139" s="439" t="inlineStr">
        <is>
          <t>数据中心能效限定值及能效等级</t>
        </is>
      </c>
      <c r="H139" s="439" t="inlineStr">
        <is>
          <t>Minimum Allowable Values of Energy Efficiency and Energy Efficiency Grades for Data Centers</t>
        </is>
      </c>
      <c r="I139" s="439" t="inlineStr">
        <is>
          <t>N/A</t>
        </is>
      </c>
      <c r="J139" s="439" t="inlineStr">
        <is>
          <t>GB 40879-2021 Minimum Allowable Values of Energy Efficiency and Energy Efficiency Grades for Data Centers specifies energy efficiency grades, minimum allowable values and test methods for data centres, applicable to new, expanded and renovated data centre building units or module units using independent power distribution, air cooling and electric air conditioning, excluding edge data centres (unit size not exceeding 100 standard racks). Published 11 October 2021, effective 1 November 2022. The standard classifies data centre energy efficiency into three grades: Grade 1 (PUE ≤ 1.20, highest efficiency), Grade 2 (PUE ≤ 1.30), Grade 3 (PUE ≤ 1.50, minimum allowable value, i.e. mandatory market access threshold). All new and existing data centres must meet the Grade 3 minimum (PUE ≤ 1.50) to operate. This is the core mandatory national standard governing energy consumption in China's data centre sector, supporting the 'East Data West Computing' project and high-quality development of new data centres. A revision is under development (Plan No. 20251056-Q-469, approved 30 April 2025).</t>
        </is>
      </c>
      <c r="K139" s="439" t="inlineStr">
        <is>
          <t>Energy efficiency; Energy conservation</t>
        </is>
      </c>
      <c r="L139" s="439" t="inlineStr">
        <is>
          <t>Direct</t>
        </is>
      </c>
      <c r="M139" s="439" t="inlineStr">
        <is>
          <t>Supply-side</t>
        </is>
      </c>
      <c r="N139" s="439" t="inlineStr">
        <is>
          <t>CHN</t>
        </is>
      </c>
      <c r="O139" s="439" t="inlineStr">
        <is>
          <t>national</t>
        </is>
      </c>
      <c r="P139" s="439" t="inlineStr">
        <is>
          <t>N/A</t>
        </is>
      </c>
      <c r="Q139" s="439" t="inlineStr">
        <is>
          <t>11/10/2021</t>
        </is>
      </c>
      <c r="R139" s="439" t="inlineStr">
        <is>
          <t>01/11/2022</t>
        </is>
      </c>
      <c r="S139" s="439" t="inlineStr">
        <is>
          <t>N/A</t>
        </is>
      </c>
      <c r="T139" s="439" t="inlineStr">
        <is>
          <t>N/A</t>
        </is>
      </c>
      <c r="U139" s="439" t="inlineStr">
        <is>
          <t>On 30 April 2025, the Standardization Administration of China approved the revision plan (Plan No. 20251056-Q-469). Lead drafting units include the China National Institute of Standardization, the China Academy of Information and Communications Technology, and China Mobile Communications Group Co., Ltd. The project cycle is 19 months and is currently at the drafting stage.</t>
        </is>
      </c>
      <c r="V139" s="439">
        <f>IF(R139="","In force",IF(R139="N/A","In force",IF(TODAY()&lt;DATE(VALUE(RIGHT(R139,4)),VALUE(MID(R139,4,2)),VALUE(LEFT(R139,2))),"Scheduled",IF(S139="","In force",IF(S139="N/A","In force",IF(TODAY()&lt;DATE(VALUE(RIGHT(S139,4)),VALUE(MID(S139,4,2)),VALUE(LEFT(S139,2))),"In force","Ended"))))))</f>
        <v/>
      </c>
      <c r="W139" s="439" t="inlineStr">
        <is>
          <t>State Administration for Market Regulation; Standardization Administration of China; Ministry of Industry and Information Technology</t>
        </is>
      </c>
      <c r="X139" s="439" t="inlineStr">
        <is>
          <t>Data centres</t>
        </is>
      </c>
      <c r="Y139" s="439" t="inlineStr">
        <is>
          <t>new; existing</t>
        </is>
      </c>
      <c r="Z139" s="439" t="inlineStr">
        <is>
          <t>New, expanded and renovated data centre building units or module units using independent power distribution, air cooling and electric air conditioning. Includes enterprise data centres, internet data centres (IDCs) and cloud data centres. Excludes edge data centres with unit size not exceeding 100 standard racks. The control indicator is Power Usage Effectiveness (PUE = total data centre electricity consumption / IT equipment electricity consumption), calculated as a 12-month weighted average.</t>
        </is>
      </c>
      <c r="AA139" s="439" t="inlineStr">
        <is>
          <t>N/A</t>
        </is>
      </c>
      <c r="AB139" s="439" t="inlineStr">
        <is>
          <t>PUE ≤ 1.50 (Grade 3, minimum allowable value); PUE ≤ 1.30 (Grade 2); PUE ≤ 1.20 (Grade 1)</t>
        </is>
      </c>
      <c r="AC139" s="439" t="inlineStr">
        <is>
          <t>Firms; Governments</t>
        </is>
      </c>
      <c r="AD139" s="439" t="inlineStr">
        <is>
          <t>Data centre operators (including telecom operators, internet enterprises, cloud service providers and third-party IDC operators), as well as operation and maintenance departments of data centres owned by government agencies and public institutions.</t>
        </is>
      </c>
      <c r="AE139" s="439" t="inlineStr">
        <is>
          <t>New construction; Operation</t>
        </is>
      </c>
      <c r="AF139" s="439" t="inlineStr">
        <is>
          <t>Energy efficiency design of new and renovated data centres, and operation of existing data centres. New data centres must conduct PUE pre-assessment at the design stage; existing data centres must achieve PUE meeting at least Grade 3 requirements through operational optimisation. PUE measurement and calculation methods follow the standard's Annex A. Data centres using non-electric air conditioning equipment may apply by reference.</t>
        </is>
      </c>
      <c r="AG139" s="439" t="inlineStr">
        <is>
          <t>Grade 3 (PUE ≤ 1.50)</t>
        </is>
      </c>
      <c r="AH139" s="439" t="inlineStr">
        <is>
          <t>Energy efficiency grade (PUE)</t>
        </is>
      </c>
      <c r="AI139" s="439" t="inlineStr">
        <is>
          <t>Data centre energy efficiency is classified into three grades: Grade 3 is the minimum allowable value, i.e., mandatory market access threshold (PUE ≤ 1.50); Grade 2 is a higher energy efficiency level (PUE ≤ 1.30); Grade 1 is the highest energy efficiency level (PUE ≤ 1.20). PUE = total data centre electricity consumption / IT equipment electricity consumption, calculated as a 12-month weighted average, with measurement covering all data centre electricity use.</t>
        </is>
      </c>
      <c r="AJ139" s="439" t="inlineStr">
        <is>
          <t>1) New, expanded and renovated data centres must achieve at least Grade 3 energy efficiency (PUE ≤ 1.50) to operate; 2) Grade 1 (PUE ≤ 1.20) or Grade 2 (PUE ≤ 1.30) is encouraged; 3) PUE is calculated as a 12-month weighted average; 4) PUE measurement covers all data centre electricity use; 5) Data centres must report PUE data to competent authorities on a regular basis; 6) Excludes edge data centres with unit size not exceeding 100 standard racks.</t>
        </is>
      </c>
      <c r="AK139" s="439" t="inlineStr">
        <is>
          <t>Power Usage Effectiveness (PUE) = total data centre electricity consumption / IT equipment electricity consumption (measured and calculated per the standard's Annex A methodology)</t>
        </is>
      </c>
      <c r="AL139" s="439" t="inlineStr">
        <is>
          <t>N/A</t>
        </is>
      </c>
      <c r="AM139" s="439" t="inlineStr">
        <is>
          <t>Inspections or audits conducted by government authorities or third parties</t>
        </is>
      </c>
      <c r="AN139" s="439" t="inlineStr">
        <is>
          <t>MIIT, together with market regulatory authorities, conducts supervision and inspection of data centre energy efficiency, including periodic PUE data reporting review, on-site PUE measurement verification, energy efficiency design review of new data centres and PUE testing at completion acceptance. PUE is assessed on a 12-month weighted average basis.</t>
        </is>
      </c>
      <c r="AO139" s="439" t="inlineStr">
        <is>
          <t>Compliance order; Monetary penalties</t>
        </is>
      </c>
      <c r="AP139" s="439" t="inlineStr">
        <is>
          <t>For data centres exceeding PUE limits, MIIT shall order rectification within a prescribed period; for failure to rectify or continued non-compliance after rectification, impose fines and restrict approval of new projects; in serious cases, order closure or relocation.</t>
        </is>
      </c>
      <c r="AQ139" s="439" t="inlineStr">
        <is>
          <t>The state encourages construction of Grade 1 and Grade 2 high-efficiency data centres; data centres with PUE below 1.30 are given priority energy consumption quota allocation in 'East Data West Computing' hub nodes; encourages adoption of advanced energy-saving technologies such as natural cooling, liquid cooling and chip-level cooling. MIIT issued the Three-Year Action Plan for New Data Centre Development to promote green data centre construction.</t>
        </is>
      </c>
      <c r="AR139" s="439" t="inlineStr">
        <is>
          <t>The state encourages construction of Grade 1 and Grade 2 high-efficiency data centres; data centres with PUE below 1.30 are given priority energy consumption quota allocation in 'East Data West Computing' hub nodes; encourages adoption of advanced energy-saving technologies such as natural cooling, liquid cooling and chip-level cooling. MIIT issued the Three-Year Action Plan for New Data Centre Development to promote green data centre construction.</t>
        </is>
      </c>
      <c r="AS139" s="439" t="inlineStr">
        <is>
          <t>85.9 MtCO₂ (Source: China Academy of Information and Communications Technology (CAICT), Green Computing Power Development Research Report (2025); 2024 data centre electricity-related CO₂ emissions. The standard applies to all new and existing data centres except edge data centres with fewer than 100 standard racks.)</t>
        </is>
      </c>
      <c r="AT139" s="439" t="inlineStr">
        <is>
          <t>~1.68% (Source: ibid.; data centre electricity as share of national electricity consumption — note this is electricity share, not direct CO₂ share; standard applies to all data centres except edge data centres with fewer than 100 standard racks)</t>
        </is>
      </c>
      <c r="AU139" s="439" t="inlineStr">
        <is>
          <t>J61; J63</t>
        </is>
      </c>
      <c r="AV139" s="439" t="inlineStr">
        <is>
          <t>CO2</t>
        </is>
      </c>
      <c r="AW139" s="439" t="inlineStr">
        <is>
          <t>Positive</t>
        </is>
      </c>
      <c r="AX139" s="439" t="inlineStr">
        <is>
          <t>Energy conservation; Industrial development</t>
        </is>
      </c>
      <c r="AY139" s="439" t="inlineStr">
        <is>
          <t>GB 40879-2021 Minimum Allowable Values of Energy Efficiency and Energy Efficiency Grades for Data Centers</t>
        </is>
      </c>
      <c r="AZ139" s="439" t="inlineStr">
        <is>
          <t>https://openstd.samr.gov.cn/bzgk/std/newGbInfo?hcno=4AAF5CA9387980A1FEA1FA47ABA503BA</t>
        </is>
      </c>
      <c r="BA139" s="439" t="inlineStr">
        <is>
          <t>N/A</t>
        </is>
      </c>
    </row>
    <row r="140">
      <c r="A140" s="439" t="inlineStr">
        <is>
          <t>CHNPRFMWHI01S000</t>
        </is>
      </c>
      <c r="B140" s="439" t="inlineStr">
        <is>
          <t>Instrument</t>
        </is>
      </c>
      <c r="C140" s="439" t="inlineStr">
        <is>
          <t>Performance standard</t>
        </is>
      </c>
      <c r="D140" s="439" t="inlineStr">
        <is>
          <t>Minimum Energy Performance Standards (MEPS) for water heating systems</t>
        </is>
      </c>
      <c r="E140" s="439" t="inlineStr">
        <is>
          <t>Buildings</t>
        </is>
      </c>
      <c r="F140" s="439" t="inlineStr">
        <is>
          <t>Building hot water</t>
        </is>
      </c>
      <c r="G140" s="439" t="inlineStr">
        <is>
          <t>家用太阳能热水系统能效限定值及能效等级</t>
        </is>
      </c>
      <c r="H140" s="439" t="inlineStr">
        <is>
          <t>Minimum Allowable Values of Energy Efficiency and Energy Efficiency Grades for Domestic Solar Water Heating Systems</t>
        </is>
      </c>
      <c r="I140" s="439" t="inlineStr">
        <is>
          <t>N/A</t>
        </is>
      </c>
      <c r="J140" s="439" t="inlineStr">
        <is>
          <t>GB 26969-2011 Minimum Allowable Values of Energy Efficiency and Energy Efficiency Grades for Domestic Solar Water Heating Systems is a mandatory national standard, published on 19 July 2011 and effective 1 August 2012. It applies to domestic solar water heating systems with a storage tank volume not exceeding 0.6 m³. Energy efficiency grades are classified into three levels (Grade 1 highest), with Grade 3 as the minimum allowable value i.e. the mandatory market access threshold. The new edition GB 26969-2025 was published on 1 August 2025 and will take effect on 1 August 2026, replacing GB 26969-2011.</t>
        </is>
      </c>
      <c r="K140" s="439" t="inlineStr">
        <is>
          <t>Energy efficiency; Energy conservation</t>
        </is>
      </c>
      <c r="L140" s="439" t="inlineStr">
        <is>
          <t>Direct</t>
        </is>
      </c>
      <c r="M140" s="439" t="inlineStr">
        <is>
          <t>Supply-side</t>
        </is>
      </c>
      <c r="N140" s="439" t="inlineStr">
        <is>
          <t>CHN</t>
        </is>
      </c>
      <c r="O140" s="439" t="inlineStr">
        <is>
          <t>national</t>
        </is>
      </c>
      <c r="P140" s="439" t="inlineStr">
        <is>
          <t>N/A</t>
        </is>
      </c>
      <c r="Q140" s="439" t="inlineStr">
        <is>
          <t>19/07/2011</t>
        </is>
      </c>
      <c r="R140" s="439" t="inlineStr">
        <is>
          <t>01/08/2012</t>
        </is>
      </c>
      <c r="S140" s="439" t="inlineStr">
        <is>
          <t>N/A</t>
        </is>
      </c>
      <c r="T140" s="439" t="inlineStr">
        <is>
          <t>01/08/2025</t>
        </is>
      </c>
      <c r="U140" s="439" t="inlineStr">
        <is>
          <t>On 1 August 2025, GB 26969-2025 was published, replacing GB 26969-2011, and will take effect on 1 August 2026. The new edition updates the energy efficiency grade indicators and test methods.</t>
        </is>
      </c>
      <c r="V140" s="439">
        <f>IF(R140="","In force",IF(R140="N/A","In force",IF(TODAY()&lt;DATE(VALUE(RIGHT(R140,4)),VALUE(MID(R140,4,2)),VALUE(LEFT(R140,2))),"Scheduled",IF(S140="","In force",IF(S140="N/A","In force",IF(TODAY()&lt;DATE(VALUE(RIGHT(S140,4)),VALUE(MID(S140,4,2)),VALUE(LEFT(S140,2))),"In force","Ended"))))))</f>
        <v/>
      </c>
      <c r="W140" s="439" t="inlineStr">
        <is>
          <t>State Administration for Market Regulation; Standardization Administration of China</t>
        </is>
      </c>
      <c r="X140" s="439" t="inlineStr">
        <is>
          <t>Domestic solar water heating systems</t>
        </is>
      </c>
      <c r="Y140" s="439" t="inlineStr">
        <is>
          <t>new</t>
        </is>
      </c>
      <c r="Z140" s="439" t="inlineStr">
        <is>
          <t>Solar water heating systems with a storage tank volume not exceeding 0.6 m³.</t>
        </is>
      </c>
      <c r="AA140" s="439" t="inlineStr">
        <is>
          <t>N/A</t>
        </is>
      </c>
      <c r="AB140" s="439" t="inlineStr">
        <is>
          <t>N/A</t>
        </is>
      </c>
      <c r="AC140" s="439" t="inlineStr">
        <is>
          <t>Firms</t>
        </is>
      </c>
      <c r="AD140" s="439" t="inlineStr">
        <is>
          <t>Manufacturers and importers producing, importing or selling domestic solar water heating systems within China.</t>
        </is>
      </c>
      <c r="AE140" s="439" t="inlineStr">
        <is>
          <t>Production; Sale; Import</t>
        </is>
      </c>
      <c r="AF140" s="439" t="inlineStr">
        <is>
          <t>Production, import and sale of domestic solar water heating systems. Products must meet the standard's minimum allowable energy efficiency values (Grade 3) before they can enter the market.</t>
        </is>
      </c>
      <c r="AG140" s="439" t="inlineStr">
        <is>
          <t>Grade 3</t>
        </is>
      </c>
      <c r="AH140" s="439" t="inlineStr">
        <is>
          <t>Energy efficiency grade</t>
        </is>
      </c>
      <c r="AI140" s="439" t="inlineStr">
        <is>
          <t>Energy efficiency grades are classified into three levels (Grade 1 highest), with Grade 3 as the minimum allowable value i.e. the mandatory market access threshold. The daily useful heat gain and average heat loss factor are used as evaluation metrics, with limits graded by storage tank volume.</t>
        </is>
      </c>
      <c r="AJ140" s="439" t="inlineStr">
        <is>
          <t>1) Domestic solar water heating systems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140" s="439" t="inlineStr">
        <is>
          <t>N/A</t>
        </is>
      </c>
      <c r="AL140" s="439" t="inlineStr">
        <is>
          <t>N/A</t>
        </is>
      </c>
      <c r="AM140" s="439" t="inlineStr">
        <is>
          <t>Inspections or audits conducted by government authorities or third parties</t>
        </is>
      </c>
      <c r="AN140" s="439" t="inlineStr">
        <is>
          <t>Market regulatory authorities conduct energy efficiency label supervision inspections and product quality supervision spot checks on domestic solar water heating system products.</t>
        </is>
      </c>
      <c r="AO140" s="439" t="inlineStr">
        <is>
          <t>Compliance requirements; Testing</t>
        </is>
      </c>
      <c r="AP140" s="439" t="inlineStr">
        <is>
          <t>For production, import or sale of domestic solar water heating system products not conforming to the mandatory energy efficiency standard, market regulatory authorities shall order cessation of production, import and sale, confiscate illegal gains and impose fines; where the circumstances are serious, the business licence shall be revoked.</t>
        </is>
      </c>
      <c r="AQ140" s="439" t="inlineStr">
        <is>
          <t>The state encourages production and use of Grade 1 and Grade 2 high-efficiency domestic solar water heating systems; promotes the market uptake of high-efficiency solar water heating products through energy-saving product certification and renewable energy building application promotion.</t>
        </is>
      </c>
      <c r="AR140" s="439" t="inlineStr">
        <is>
          <t>The state encourages production and use of Grade 1 and Grade 2 high-efficiency domestic solar water heating systems; promotes the market uptake of high-efficiency solar water heating products through energy-saving product certification and renewable energy building application promotion.</t>
        </is>
      </c>
      <c r="AS140" s="439" t="inlineStr">
        <is>
          <t>N/A</t>
        </is>
      </c>
      <c r="AT140" s="439" t="inlineStr">
        <is>
          <t>N/A</t>
        </is>
      </c>
      <c r="AU140" s="439" t="inlineStr">
        <is>
          <t>C27</t>
        </is>
      </c>
      <c r="AV140" s="439" t="inlineStr">
        <is>
          <t>CO2</t>
        </is>
      </c>
      <c r="AW140" s="439" t="inlineStr">
        <is>
          <t>Positive</t>
        </is>
      </c>
      <c r="AX140" s="439" t="inlineStr">
        <is>
          <t>Renewable energy development; Energy conservation</t>
        </is>
      </c>
      <c r="AY140" s="439" t="inlineStr">
        <is>
          <t>GB 26969-2011 Minimum Allowable Values of Energy Efficiency and Energy Efficiency Grades for Domestic Solar Water Heating Systems</t>
        </is>
      </c>
      <c r="AZ140" s="439" t="inlineStr">
        <is>
          <t>https://openstd.samr.gov.cn/bzgk/std/newGbInfo?hcno=1A15DA50EE92BFDCC34B5B269E68292B</t>
        </is>
      </c>
      <c r="BA140" s="439" t="inlineStr">
        <is>
          <t>GB 26969-2025 (new edition, effective 1 August 2026): https://openstd.samr.gov.cn/bzgk/std/newGbInfo?hcno=509A441DA661725B635FFAC80723E2FA</t>
        </is>
      </c>
    </row>
    <row r="141">
      <c r="A141" s="439" t="inlineStr">
        <is>
          <t>CHNPRFMWHI02S000</t>
        </is>
      </c>
      <c r="B141" s="439" t="inlineStr">
        <is>
          <t>Instrument</t>
        </is>
      </c>
      <c r="C141" s="439" t="inlineStr">
        <is>
          <t>Performance standard</t>
        </is>
      </c>
      <c r="D141" s="439" t="inlineStr">
        <is>
          <t>Minimum Energy Performance Standards (MEPS) for water heating systems</t>
        </is>
      </c>
      <c r="E141" s="439" t="inlineStr">
        <is>
          <t>Buildings</t>
        </is>
      </c>
      <c r="F141" s="439" t="inlineStr">
        <is>
          <t>Building hot water; Building heating</t>
        </is>
      </c>
      <c r="G141" s="439" t="inlineStr">
        <is>
          <t>家用燃气快速热水器和燃气采暖热水炉能效限定值及能效等级</t>
        </is>
      </c>
      <c r="H141" s="439" t="inlineStr">
        <is>
          <t>Minimum Allowable Values of Energy Efficiency and Energy Efficiency Grades for Domestic Gas Instantaneous Water Heaters and Gas Fired Heating and Hot Water Combi-Boilers</t>
        </is>
      </c>
      <c r="I141" s="439" t="inlineStr">
        <is>
          <t>N/A</t>
        </is>
      </c>
      <c r="J141" s="439" t="inlineStr">
        <is>
          <t>GB 20665-2015 Minimum Allowable Values of Energy Efficiency and Energy Efficiency Grades for Domestic Gas Instantaneous Water Heaters and Gas Fired Heating and Hot Water Combi-Boilers is a mandatory national standard, published on 15 May 2015 and effective 1 June 2016, replacing GB 20665-2006. It applies to domestic gas instantaneous water heaters (including condensing type) and gas fired heating and hot water combi-boilers (including condensing type) using only gas as the energy source with a heat load not exceeding 70 kW. It does not apply to gas storage water heaters. Energy efficiency grades are classified into three levels (Grade 1 highest), with Grade 3 as the minimum allowable value i.e. the mandatory market access threshold.</t>
        </is>
      </c>
      <c r="K141" s="439" t="inlineStr">
        <is>
          <t>Energy efficiency; Energy conservation</t>
        </is>
      </c>
      <c r="L141" s="439" t="inlineStr">
        <is>
          <t>Direct</t>
        </is>
      </c>
      <c r="M141" s="439" t="inlineStr">
        <is>
          <t>Supply-side</t>
        </is>
      </c>
      <c r="N141" s="439" t="inlineStr">
        <is>
          <t>CHN</t>
        </is>
      </c>
      <c r="O141" s="439" t="inlineStr">
        <is>
          <t>national</t>
        </is>
      </c>
      <c r="P141" s="439" t="inlineStr">
        <is>
          <t>N/A</t>
        </is>
      </c>
      <c r="Q141" s="439" t="inlineStr">
        <is>
          <t>01/06/2006</t>
        </is>
      </c>
      <c r="R141" s="439" t="inlineStr">
        <is>
          <t>01/01/2007</t>
        </is>
      </c>
      <c r="S141" s="439" t="inlineStr">
        <is>
          <t>N/A</t>
        </is>
      </c>
      <c r="T141" s="439" t="inlineStr">
        <is>
          <t>15/05/2015</t>
        </is>
      </c>
      <c r="U141" s="439" t="inlineStr">
        <is>
          <t>On 15 May 2015, GB 20665-2015 was published, replacing GB 20665-2006, changing the energy efficiency grade indicator from a single fixed limit value to setting both a larger-value lower limit and a smaller-value lower limit.</t>
        </is>
      </c>
      <c r="V141" s="439">
        <f>IF(R141="","In force",IF(R141="N/A","In force",IF(TODAY()&lt;DATE(VALUE(RIGHT(R141,4)),VALUE(MID(R141,4,2)),VALUE(LEFT(R141,2))),"Scheduled",IF(S141="","In force",IF(S141="N/A","In force",IF(TODAY()&lt;DATE(VALUE(RIGHT(S141,4)),VALUE(MID(S141,4,2)),VALUE(LEFT(S141,2))),"In force","Ended"))))))</f>
        <v/>
      </c>
      <c r="W141" s="439" t="inlineStr">
        <is>
          <t>State Administration for Market Regulation; Standardization Administration of China</t>
        </is>
      </c>
      <c r="X141" s="439" t="inlineStr">
        <is>
          <t>Domestic gas instantaneous water heaters and gas fired heating and hot water combi-boilers</t>
        </is>
      </c>
      <c r="Y141" s="439" t="inlineStr">
        <is>
          <t>new</t>
        </is>
      </c>
      <c r="Z141" s="439" t="inlineStr">
        <is>
          <t>Domestic gas instantaneous water heaters (including condensing type) and gas fired heating and hot water combi-boilers (including condensing type) using only gas as the energy source with a heat load not exceeding 70 kW. Excludes gas storage water heaters.</t>
        </is>
      </c>
      <c r="AA141" s="439" t="inlineStr">
        <is>
          <t>N/A</t>
        </is>
      </c>
      <c r="AB141" s="439" t="inlineStr">
        <is>
          <t>N/A</t>
        </is>
      </c>
      <c r="AC141" s="439" t="inlineStr">
        <is>
          <t>Firms</t>
        </is>
      </c>
      <c r="AD141" s="439" t="inlineStr">
        <is>
          <t>Manufacturers and importers producing, importing or selling domestic gas instantaneous water heaters and gas fired heating and hot water combi-boilers within China.</t>
        </is>
      </c>
      <c r="AE141" s="439" t="inlineStr">
        <is>
          <t>Production; Sale; Import</t>
        </is>
      </c>
      <c r="AF141" s="439" t="inlineStr">
        <is>
          <t>Production, import and sale of domestic gas instantaneous water heaters and gas fired heating and hot water combi-boilers. Products must meet the standard's minimum allowable energy efficiency values (Grade 3) before they can enter the market.</t>
        </is>
      </c>
      <c r="AG141" s="439" t="inlineStr">
        <is>
          <t>Grade 3</t>
        </is>
      </c>
      <c r="AH141" s="439" t="inlineStr">
        <is>
          <t>Energy efficiency grade</t>
        </is>
      </c>
      <c r="AI141" s="439" t="inlineStr">
        <is>
          <t>Energy efficiency grades are classified into three levels (Grade 1 highest), with Grade 3 as the minimum allowable value i.e. the mandatory market access threshold. Thermal efficiency (%) is used as the evaluation metric, with water heating and space heating thermal efficiency limits graded by product type and rated heat load.</t>
        </is>
      </c>
      <c r="AJ141" s="439" t="inlineStr">
        <is>
          <t>1) Domestic gas instantaneous water heaters and gas fired heating and hot water combi-boilers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141" s="439" t="inlineStr">
        <is>
          <t>N/A</t>
        </is>
      </c>
      <c r="AL141" s="439" t="inlineStr">
        <is>
          <t>N/A</t>
        </is>
      </c>
      <c r="AM141" s="439" t="inlineStr">
        <is>
          <t>Inspections or audits conducted by government authorities or third parties</t>
        </is>
      </c>
      <c r="AN141" s="439" t="inlineStr">
        <is>
          <t>Market regulatory authorities conduct energy efficiency label supervision inspections and product quality supervision spot checks on domestic gas instantaneous water heater and gas fired heating and hot water combi-boiler products.</t>
        </is>
      </c>
      <c r="AO141" s="439" t="inlineStr">
        <is>
          <t>Compliance requirements; Testing</t>
        </is>
      </c>
      <c r="AP141" s="439" t="inlineStr">
        <is>
          <t>For production, import or sale of domestic gas instantaneous water heater and gas fired heating and hot water combi-boiler products not conforming to the mandatory energy efficiency standard, market regulatory authorities shall order cessation of production, import and sale, confiscate illegal gains and impose fines; where the circumstances are serious, the business licence shall be revoked.</t>
        </is>
      </c>
      <c r="AQ141" s="439" t="inlineStr">
        <is>
          <t>The state encourages production and use of Grade 1 and Grade 2 high-efficiency gas water heaters and combi-boilers; promotes the market uptake of high-efficiency gas appliances through energy-saving product certification.</t>
        </is>
      </c>
      <c r="AR141" s="439" t="inlineStr">
        <is>
          <t>The state encourages production and use of Grade 1 and Grade 2 high-efficiency gas water heaters and combi-boilers; promotes the market uptake of high-efficiency gas appliances through energy-saving product certification.</t>
        </is>
      </c>
      <c r="AS141" s="439" t="inlineStr">
        <is>
          <t>N/A</t>
        </is>
      </c>
      <c r="AT141" s="439" t="inlineStr">
        <is>
          <t>N/A</t>
        </is>
      </c>
      <c r="AU141" s="439" t="inlineStr">
        <is>
          <t>C27</t>
        </is>
      </c>
      <c r="AV141" s="439" t="inlineStr">
        <is>
          <t>CO2</t>
        </is>
      </c>
      <c r="AW141" s="439" t="inlineStr">
        <is>
          <t>Positive</t>
        </is>
      </c>
      <c r="AX141" s="439" t="inlineStr">
        <is>
          <t>Energy conservation; Industrial development</t>
        </is>
      </c>
      <c r="AY141" s="439" t="inlineStr">
        <is>
          <t>GB 20665-2015 Minimum Allowable Values of Energy Efficiency and Energy Efficiency Grades for Domestic Gas Instantaneous Water Heaters and Gas Fired Heating and Hot Water Combi-Boilers</t>
        </is>
      </c>
      <c r="AZ141" s="439" t="inlineStr">
        <is>
          <t>https://openstd.samr.gov.cn/bzgk/std/newGbInfo?hcno=75D38814EF3EE95E56E53DC00CF759C6</t>
        </is>
      </c>
      <c r="BA141" s="439" t="inlineStr">
        <is>
          <t>GB 20665-2006 (superseded): https://openstd.samr.gov.cn/bzgk/std/newGbInfo?hcno=D64EC2F5A23E36B0BC4B8B9E1E8E391A</t>
        </is>
      </c>
    </row>
    <row r="142">
      <c r="A142" s="439" t="inlineStr">
        <is>
          <t>CHNPRFMWHI03S000</t>
        </is>
      </c>
      <c r="B142" s="439" t="inlineStr">
        <is>
          <t>Instrument</t>
        </is>
      </c>
      <c r="C142" s="439" t="inlineStr">
        <is>
          <t>Performance standard</t>
        </is>
      </c>
      <c r="D142" s="439" t="inlineStr">
        <is>
          <t>Minimum Energy Performance Standards (MEPS) for water heating systems</t>
        </is>
      </c>
      <c r="E142" s="439" t="inlineStr">
        <is>
          <t>Buildings</t>
        </is>
      </c>
      <c r="F142" s="439" t="inlineStr">
        <is>
          <t>Building hot water</t>
        </is>
      </c>
      <c r="G142" s="439" t="inlineStr">
        <is>
          <t>热泵热水机（器）能效限定值及能效等级</t>
        </is>
      </c>
      <c r="H142" s="439" t="inlineStr">
        <is>
          <t>Minimum Allowable Values of Energy Efficiency and Energy Efficiency Grades for Heat Pump Water Heaters</t>
        </is>
      </c>
      <c r="I142" s="439" t="inlineStr">
        <is>
          <t>N/A</t>
        </is>
      </c>
      <c r="J142" s="439" t="inlineStr">
        <is>
          <t>GB 29541-2013 Minimum Allowable Values of Energy Efficiency and Energy Efficiency Grades for Heat Pump Water Heaters is a mandatory national standard, published on 9 June 2013 and effective 1 October 2013. It applies to heat pump water heaters using motor-driven vapour compression refrigeration cycles with air as the heat source for the purpose of providing hot water. It does not currently apply to water-source heat pump water heaters. Energy efficiency grades are classified into five levels (Grade 1 highest), with Grade 5 as the minimum allowable value i.e. the mandatory market access threshold.</t>
        </is>
      </c>
      <c r="K142" s="439" t="inlineStr">
        <is>
          <t>Energy efficiency; Energy conservation</t>
        </is>
      </c>
      <c r="L142" s="439" t="inlineStr">
        <is>
          <t>Direct</t>
        </is>
      </c>
      <c r="M142" s="439" t="inlineStr">
        <is>
          <t>Supply-side</t>
        </is>
      </c>
      <c r="N142" s="439" t="inlineStr">
        <is>
          <t>CHN</t>
        </is>
      </c>
      <c r="O142" s="439" t="inlineStr">
        <is>
          <t>national</t>
        </is>
      </c>
      <c r="P142" s="439" t="inlineStr">
        <is>
          <t>N/A</t>
        </is>
      </c>
      <c r="Q142" s="439" t="inlineStr">
        <is>
          <t>09/06/2013</t>
        </is>
      </c>
      <c r="R142" s="439" t="inlineStr">
        <is>
          <t>01/10/2013</t>
        </is>
      </c>
      <c r="S142" s="439" t="inlineStr">
        <is>
          <t>N/A</t>
        </is>
      </c>
      <c r="T142" s="439" t="inlineStr">
        <is>
          <t>N/A</t>
        </is>
      </c>
      <c r="U142" s="439" t="inlineStr">
        <is>
          <t>N/A</t>
        </is>
      </c>
      <c r="V142" s="439">
        <f>IF(R142="","In force",IF(R142="N/A","In force",IF(TODAY()&lt;DATE(VALUE(RIGHT(R142,4)),VALUE(MID(R142,4,2)),VALUE(LEFT(R142,2))),"Scheduled",IF(S142="","In force",IF(S142="N/A","In force",IF(TODAY()&lt;DATE(VALUE(RIGHT(S142,4)),VALUE(MID(S142,4,2)),VALUE(LEFT(S142,2))),"In force","Ended"))))))</f>
        <v/>
      </c>
      <c r="W142" s="439" t="inlineStr">
        <is>
          <t>State Administration for Market Regulation; Standardization Administration of China</t>
        </is>
      </c>
      <c r="X142" s="439" t="inlineStr">
        <is>
          <t>Heat pump water heaters</t>
        </is>
      </c>
      <c r="Y142" s="439" t="inlineStr">
        <is>
          <t>new</t>
        </is>
      </c>
      <c r="Z142" s="439" t="inlineStr">
        <is>
          <t>Heat pump water heaters using motor-driven vapour compression refrigeration cycles with air as the heat source for the purpose of providing hot water. Does not currently apply to water-source heat pump water heaters.</t>
        </is>
      </c>
      <c r="AA142" s="439" t="inlineStr">
        <is>
          <t>N/A</t>
        </is>
      </c>
      <c r="AB142" s="439" t="inlineStr">
        <is>
          <t>N/A</t>
        </is>
      </c>
      <c r="AC142" s="439" t="inlineStr">
        <is>
          <t>Firms</t>
        </is>
      </c>
      <c r="AD142" s="439" t="inlineStr">
        <is>
          <t>Manufacturers and importers producing, importing or selling heat pump water heaters within China.</t>
        </is>
      </c>
      <c r="AE142" s="439" t="inlineStr">
        <is>
          <t>Production; Sale; Import</t>
        </is>
      </c>
      <c r="AF142" s="439" t="inlineStr">
        <is>
          <t>Production, import and sale of heat pump water heaters. Products must meet the standard's minimum allowable energy efficiency values (Grade 5) before they can enter the market.</t>
        </is>
      </c>
      <c r="AG142" s="439" t="inlineStr">
        <is>
          <t>Grade 5</t>
        </is>
      </c>
      <c r="AH142" s="439" t="inlineStr">
        <is>
          <t>Energy efficiency grade</t>
        </is>
      </c>
      <c r="AI142" s="439" t="inlineStr">
        <is>
          <t>Energy efficiency grades are classified into five levels (Grade 1 highest), with Grade 5 as the minimum allowable value i.e. the mandatory market access threshold. The Coefficient of Performance (COP) is used as the evaluation metric, with limits graded by product type (single-pass/circulating/static heating) and heating capacity.</t>
        </is>
      </c>
      <c r="AJ142" s="439" t="inlineStr">
        <is>
          <t>1) Heat pump water heaters must meet the standard's minimum allowable energy efficiency values (Grade 5) before they can be produced, imported or sold; 2) Products must bear an energy efficiency grade label; 3) Energy efficiency grades are classified as Grade 1 (highest) to Grade 5, with Grade 5 as the minimum market access requirement.</t>
        </is>
      </c>
      <c r="AK142" s="439" t="inlineStr">
        <is>
          <t>N/A</t>
        </is>
      </c>
      <c r="AL142" s="439" t="inlineStr">
        <is>
          <t>N/A</t>
        </is>
      </c>
      <c r="AM142" s="439" t="inlineStr">
        <is>
          <t>Inspections or audits conducted by government authorities or third parties</t>
        </is>
      </c>
      <c r="AN142" s="439" t="inlineStr">
        <is>
          <t>Market regulatory authorities conduct energy efficiency label supervision inspections and product quality supervision spot checks on heat pump water heater products.</t>
        </is>
      </c>
      <c r="AO142" s="439" t="inlineStr">
        <is>
          <t>Compliance requirements; Testing</t>
        </is>
      </c>
      <c r="AP142" s="439" t="inlineStr">
        <is>
          <t>For production, import or sale of heat pump water heater products not conforming to the mandatory energy efficiency standard, market regulatory authorities shall order cessation of production, import and sale, confiscate illegal gains and impose fines; where the circumstances are serious, the business licence shall be revoked.</t>
        </is>
      </c>
      <c r="AQ142" s="439" t="inlineStr">
        <is>
          <t>The state encourages production and use of Grade 1 and Grade 2 high-efficiency heat pump water heaters; promotes the market uptake of high-efficiency heat pump water heating products through energy-saving product certification.</t>
        </is>
      </c>
      <c r="AR142" s="439" t="inlineStr">
        <is>
          <t>The state encourages production and use of Grade 1 and Grade 2 high-efficiency heat pump water heaters; promotes the market uptake of high-efficiency heat pump water heating products through energy-saving product certification.</t>
        </is>
      </c>
      <c r="AS142" s="439" t="inlineStr">
        <is>
          <t>N/A</t>
        </is>
      </c>
      <c r="AT142" s="439" t="inlineStr">
        <is>
          <t>N/A</t>
        </is>
      </c>
      <c r="AU142" s="439" t="inlineStr">
        <is>
          <t>C27</t>
        </is>
      </c>
      <c r="AV142" s="439" t="inlineStr">
        <is>
          <t>CO2</t>
        </is>
      </c>
      <c r="AW142" s="439" t="inlineStr">
        <is>
          <t>Positive</t>
        </is>
      </c>
      <c r="AX142" s="439" t="inlineStr">
        <is>
          <t>Renewable energy development; Energy conservation; Industrial development</t>
        </is>
      </c>
      <c r="AY142" s="439" t="inlineStr">
        <is>
          <t>GB 29541-2013 Minimum Allowable Values of Energy Efficiency and Energy Efficiency Grades for Heat Pump Water Heaters</t>
        </is>
      </c>
      <c r="AZ142" s="439" t="inlineStr">
        <is>
          <t>https://openstd.samr.gov.cn/bzgk/std/newGbInfo?hcno=7126B1BAD015F37BAFBFE1EC5242B55C</t>
        </is>
      </c>
      <c r="BA142" s="439" t="inlineStr">
        <is>
          <t>N/A</t>
        </is>
      </c>
    </row>
    <row r="143">
      <c r="A143" s="439" t="inlineStr">
        <is>
          <t>CHNPRFMWHI04S000</t>
        </is>
      </c>
      <c r="B143" s="439" t="inlineStr">
        <is>
          <t>Instrument</t>
        </is>
      </c>
      <c r="C143" s="439" t="inlineStr">
        <is>
          <t>Performance standard</t>
        </is>
      </c>
      <c r="D143" s="439" t="inlineStr">
        <is>
          <t>Minimum Energy Performance Standards (MEPS) for water heating systems</t>
        </is>
      </c>
      <c r="E143" s="439" t="inlineStr">
        <is>
          <t>Buildings</t>
        </is>
      </c>
      <c r="F143" s="439" t="inlineStr">
        <is>
          <t>Building hot water</t>
        </is>
      </c>
      <c r="G143" s="439" t="inlineStr">
        <is>
          <t>储水式电热水器能效限定值及能效等级</t>
        </is>
      </c>
      <c r="H143" s="439" t="inlineStr">
        <is>
          <t>Minimum Allowable Values of Energy Efficiency and Energy Efficiency Grades for Electrical Storage Water Heaters</t>
        </is>
      </c>
      <c r="I143" s="439" t="inlineStr">
        <is>
          <t>N/A</t>
        </is>
      </c>
      <c r="J143" s="439" t="inlineStr">
        <is>
          <t>GB 21519-2008 Minimum Allowable Values of Energy Efficiency and Energy Efficiency Grades for Electrical Storage Water Heaters is a mandatory national standard, published on 1 April 2008 and effective 1 November 2008. It applies to electrical storage water heaters. The 24 h standing loss coefficient and hot water output rate are used as evaluation metrics. Energy efficiency grades are classified into five levels (Grade 1 highest), with Grade 5 as the minimum allowable value i.e. the mandatory market access threshold.</t>
        </is>
      </c>
      <c r="K143" s="439" t="inlineStr">
        <is>
          <t>Energy efficiency; Energy conservation</t>
        </is>
      </c>
      <c r="L143" s="439" t="inlineStr">
        <is>
          <t>Direct</t>
        </is>
      </c>
      <c r="M143" s="439" t="inlineStr">
        <is>
          <t>Supply-side</t>
        </is>
      </c>
      <c r="N143" s="439" t="inlineStr">
        <is>
          <t>CHN</t>
        </is>
      </c>
      <c r="O143" s="439" t="inlineStr">
        <is>
          <t>national</t>
        </is>
      </c>
      <c r="P143" s="439" t="inlineStr">
        <is>
          <t>N/A</t>
        </is>
      </c>
      <c r="Q143" s="439" t="inlineStr">
        <is>
          <t>01/04/2008</t>
        </is>
      </c>
      <c r="R143" s="439" t="inlineStr">
        <is>
          <t>01/11/2008</t>
        </is>
      </c>
      <c r="S143" s="439" t="inlineStr">
        <is>
          <t>N/A</t>
        </is>
      </c>
      <c r="T143" s="439" t="inlineStr">
        <is>
          <t>N/A</t>
        </is>
      </c>
      <c r="U143" s="439" t="inlineStr">
        <is>
          <t>N/A</t>
        </is>
      </c>
      <c r="V143" s="439">
        <f>IF(R143="","In force",IF(R143="N/A","In force",IF(TODAY()&lt;DATE(VALUE(RIGHT(R143,4)),VALUE(MID(R143,4,2)),VALUE(LEFT(R143,2))),"Scheduled",IF(S143="","In force",IF(S143="N/A","In force",IF(TODAY()&lt;DATE(VALUE(RIGHT(S143,4)),VALUE(MID(S143,4,2)),VALUE(LEFT(S143,2))),"In force","Ended"))))))</f>
        <v/>
      </c>
      <c r="W143" s="439" t="inlineStr">
        <is>
          <t>State Administration for Market Regulation; Standardization Administration of China</t>
        </is>
      </c>
      <c r="X143" s="439" t="inlineStr">
        <is>
          <t>Electrical storage water heaters</t>
        </is>
      </c>
      <c r="Y143" s="439" t="inlineStr">
        <is>
          <t>new</t>
        </is>
      </c>
      <c r="Z143" s="439" t="inlineStr">
        <is>
          <t>Electrical storage water heater products.</t>
        </is>
      </c>
      <c r="AA143" s="439" t="inlineStr">
        <is>
          <t>N/A</t>
        </is>
      </c>
      <c r="AB143" s="439" t="inlineStr">
        <is>
          <t>N/A</t>
        </is>
      </c>
      <c r="AC143" s="439" t="inlineStr">
        <is>
          <t>Firms</t>
        </is>
      </c>
      <c r="AD143" s="439" t="inlineStr">
        <is>
          <t>Manufacturers and importers producing, importing or selling electrical storage water heaters within China.</t>
        </is>
      </c>
      <c r="AE143" s="439" t="inlineStr">
        <is>
          <t>Production; Sale; Import</t>
        </is>
      </c>
      <c r="AF143" s="439" t="inlineStr">
        <is>
          <t>Production, import and sale of electrical storage water heaters. Products must meet the standard's minimum allowable energy efficiency values (Grade 5) before they can enter the market.</t>
        </is>
      </c>
      <c r="AG143" s="439" t="inlineStr">
        <is>
          <t>Grade 5</t>
        </is>
      </c>
      <c r="AH143" s="439" t="inlineStr">
        <is>
          <t>Energy efficiency grade</t>
        </is>
      </c>
      <c r="AI143" s="439" t="inlineStr">
        <is>
          <t>Energy efficiency grades are classified into five levels (Grade 1 highest), with Grade 5 as the minimum allowable value i.e. the mandatory market access threshold. The 24 h standing loss coefficient and hot water output rate are used as evaluation metrics, with limits graded by rated capacity.</t>
        </is>
      </c>
      <c r="AJ143" s="439" t="inlineStr">
        <is>
          <t>1) Electrical storage water heaters must meet the standard's minimum allowable energy efficiency values (Grade 5) before they can be produced, imported or sold; 2) Products must bear an energy efficiency grade label; 3) Energy efficiency grades are classified as Grade 1 (highest) to Grade 5, with Grade 5 as the minimum market access requirement.</t>
        </is>
      </c>
      <c r="AK143" s="439" t="inlineStr">
        <is>
          <t>N/A</t>
        </is>
      </c>
      <c r="AL143" s="439" t="inlineStr">
        <is>
          <t>N/A</t>
        </is>
      </c>
      <c r="AM143" s="439" t="inlineStr">
        <is>
          <t>Inspections or audits conducted by government authorities or third parties</t>
        </is>
      </c>
      <c r="AN143" s="439" t="inlineStr">
        <is>
          <t>Market regulatory authorities conduct energy efficiency label supervision inspections and product quality supervision spot checks on electrical storage water heater products.</t>
        </is>
      </c>
      <c r="AO143" s="439" t="inlineStr">
        <is>
          <t>Compliance requirements; Testing</t>
        </is>
      </c>
      <c r="AP143" s="439" t="inlineStr">
        <is>
          <t>For production, import or sale of electrical storage water heater products not conforming to the mandatory energy efficiency standard, market regulatory authorities shall order cessation of production, import and sale, confiscate illegal gains and impose fines; where the circumstances are serious, the business licence shall be revoked.</t>
        </is>
      </c>
      <c r="AQ143" s="439" t="inlineStr">
        <is>
          <t>The state encourages production and use of Grade 1 and Grade 2 high-efficiency electrical storage water heaters; promotes the market uptake of high-efficiency electric water heater products through energy-saving product certification.</t>
        </is>
      </c>
      <c r="AR143" s="439" t="inlineStr">
        <is>
          <t>The state encourages production and use of Grade 1 and Grade 2 high-efficiency electrical storage water heaters; promotes the market uptake of high-efficiency electric water heater products through energy-saving product certification.</t>
        </is>
      </c>
      <c r="AS143" s="439" t="inlineStr">
        <is>
          <t>N/A</t>
        </is>
      </c>
      <c r="AT143" s="439" t="inlineStr">
        <is>
          <t>N/A</t>
        </is>
      </c>
      <c r="AU143" s="439" t="inlineStr">
        <is>
          <t>C27</t>
        </is>
      </c>
      <c r="AV143" s="439" t="inlineStr">
        <is>
          <t>CO2</t>
        </is>
      </c>
      <c r="AW143" s="439" t="inlineStr">
        <is>
          <t>Positive</t>
        </is>
      </c>
      <c r="AX143" s="439" t="inlineStr">
        <is>
          <t>Energy conservation; Industrial development</t>
        </is>
      </c>
      <c r="AY143" s="439" t="inlineStr">
        <is>
          <t>GB 21519-2008 Minimum Allowable Values of Energy Efficiency and Energy Efficiency Grades for Electrical Storage Water Heaters</t>
        </is>
      </c>
      <c r="AZ143" s="439" t="inlineStr">
        <is>
          <t>https://openstd.samr.gov.cn/bzgk/std/newGbInfo?hcno=3A2D24067F5907267BE8B16C96A650DB</t>
        </is>
      </c>
      <c r="BA143" s="439" t="inlineStr">
        <is>
          <t>N/A</t>
        </is>
      </c>
    </row>
    <row r="144">
      <c r="A144" s="439" t="inlineStr">
        <is>
          <t>CHNPRFMECI01S000</t>
        </is>
      </c>
      <c r="B144" s="439" t="inlineStr">
        <is>
          <t>Instrument</t>
        </is>
      </c>
      <c r="C144" s="439" t="inlineStr">
        <is>
          <t>Performance standard</t>
        </is>
      </c>
      <c r="D144" s="439" t="inlineStr">
        <is>
          <t>Minimum Energy Performance Standards (MEPS) for cooking systems</t>
        </is>
      </c>
      <c r="E144" s="439" t="inlineStr">
        <is>
          <t>Buildings</t>
        </is>
      </c>
      <c r="F144" s="439" t="inlineStr">
        <is>
          <t>Household kitchens; Commercial kitchens</t>
        </is>
      </c>
      <c r="G144" s="439" t="inlineStr">
        <is>
          <t>家用和类似用途厨房电器能效限定值及能效等级</t>
        </is>
      </c>
      <c r="H144" s="439" t="inlineStr">
        <is>
          <t>Minimum Allowable Values of Energy Efficiency and Energy Efficiency Grades for Household and Similar Kitchen Appliances</t>
        </is>
      </c>
      <c r="I144" s="439" t="inlineStr">
        <is>
          <t>N/A</t>
        </is>
      </c>
      <c r="J144" s="439" t="inlineStr">
        <is>
          <t>GB 21456-2024 Minimum Allowable Values of Energy Efficiency and Energy Efficiency Grades for Household and Similar Kitchen Appliances is a mandatory national standard, published on 23 August 2024 and effective 1 September 2025. It consolidates and replaces four previous standards (GB 21456-2014 for induction cookers, GB 12021.6-2017 for rice cookers, GB 24849-2017 for microwave ovens, GB 39177-2020 for electric pressure cookers) and uniformly specifies energy efficiency grades, minimum allowable values and test methods for six categories of household and similar kitchen appliances. Scope includes: rice cookers (rated power ≤ 2200 W), electric pressure cookers (volume ≤ 10 L), electric stew pots and stew cups (rated power ≤ 2200 W), electric kettles (without automatic water filling), induction cookers (700 W to 3500 W per heating unit), and microwave ovens (maximum input power ≤ 2500 W, including combination types). Excludes commercial induction cookers, line-frequency induction cookers, concave induction cookers, commercial/industrial microwave ovens, and microwave ovens with integrated range hoods. All products are uniformly classified into three energy efficiency grades (Grade 1 highest), with Grade 3 as the minimum allowable value i.e. the mandatory market access threshold.</t>
        </is>
      </c>
      <c r="K144" s="439" t="inlineStr">
        <is>
          <t>Energy efficiency; Energy conservation</t>
        </is>
      </c>
      <c r="L144" s="439" t="inlineStr">
        <is>
          <t>Direct</t>
        </is>
      </c>
      <c r="M144" s="439" t="inlineStr">
        <is>
          <t>Supply-side</t>
        </is>
      </c>
      <c r="N144" s="439" t="inlineStr">
        <is>
          <t>CHN</t>
        </is>
      </c>
      <c r="O144" s="439" t="inlineStr">
        <is>
          <t>national</t>
        </is>
      </c>
      <c r="P144" s="439" t="inlineStr">
        <is>
          <t>N/A</t>
        </is>
      </c>
      <c r="Q144" s="439" t="inlineStr">
        <is>
          <t>18/02/2008</t>
        </is>
      </c>
      <c r="R144" s="439" t="inlineStr">
        <is>
          <t>01/09/2008</t>
        </is>
      </c>
      <c r="S144" s="439" t="inlineStr">
        <is>
          <t>N/A</t>
        </is>
      </c>
      <c r="T144" s="439" t="inlineStr">
        <is>
          <t>23/08/2024</t>
        </is>
      </c>
      <c r="U144" s="439" t="inlineStr">
        <is>
          <t>N/A</t>
        </is>
      </c>
      <c r="V144" s="439">
        <f>IF(R144="","In force",IF(R144="N/A","In force",IF(TODAY()&lt;DATE(VALUE(RIGHT(R144,4)),VALUE(MID(R144,4,2)),VALUE(LEFT(R144,2))),"Scheduled",IF(S144="","In force",IF(S144="N/A","In force",IF(TODAY()&lt;DATE(VALUE(RIGHT(S144,4)),VALUE(MID(S144,4,2)),VALUE(LEFT(S144,2))),"In force","Ended"))))))</f>
        <v/>
      </c>
      <c r="W144" s="439" t="inlineStr">
        <is>
          <t>State Administration for Market Regulation; Standardization Administration of China</t>
        </is>
      </c>
      <c r="X144" s="439" t="inlineStr">
        <is>
          <t>Household and similar kitchen appliances</t>
        </is>
      </c>
      <c r="Y144" s="439" t="inlineStr">
        <is>
          <t>new</t>
        </is>
      </c>
      <c r="Z144" s="439" t="inlineStr">
        <is>
          <t>Six categories of household and similar kitchen appliances with rated voltage not exceeding 250 V AC: 1) Rice cookers (rated power ≤ 2200 W); 2) Electric pressure cookers (rated power ≤ 2200 W, volume ≤ 10 L, cooking pressure 40 kPa to 140 kPa gauge); 3) Electric stew pots and stew cups (rated power ≤ 2200 W); 4) Electric kettles (without automatic water filling function); 5) Induction cookers (rated power 700 W to 3500 W per heating unit); 6) Microwave ovens including combination types (maximum rated input power ≤ 2500 W). Excludes commercial induction cookers, line-frequency induction cookers and concave induction cookers, commercial/industrial microwave ovens, and microwave ovens with integrated range hoods.</t>
        </is>
      </c>
      <c r="AA144" s="439" t="inlineStr">
        <is>
          <t>N/A</t>
        </is>
      </c>
      <c r="AB144" s="439" t="inlineStr">
        <is>
          <t>N/A</t>
        </is>
      </c>
      <c r="AC144" s="439" t="inlineStr">
        <is>
          <t>Firms</t>
        </is>
      </c>
      <c r="AD144" s="439" t="inlineStr">
        <is>
          <t>Manufacturers and importers producing, importing or selling the above six categories of kitchen appliance products within China.</t>
        </is>
      </c>
      <c r="AE144" s="439" t="inlineStr">
        <is>
          <t>Production; Sale; Import</t>
        </is>
      </c>
      <c r="AF144" s="439" t="inlineStr">
        <is>
          <t>Production, import and sale of the above six categories of kitchen appliance products. Products must meet the standard's minimum allowable energy efficiency values (Grade 3) before they can enter the market.</t>
        </is>
      </c>
      <c r="AG144" s="439" t="inlineStr">
        <is>
          <t>Grade 3</t>
        </is>
      </c>
      <c r="AH144" s="439" t="inlineStr">
        <is>
          <t>Energy efficiency grade</t>
        </is>
      </c>
      <c r="AI144" s="439" t="inlineStr">
        <is>
          <t>All kitchen appliances must achieve at least Grade 3 energy efficiency to enter the market; Grades 1 and 2 are voluntary higher efficiency levels. Grade 3 thermal efficiency minimum values by product category: rice cookers 73%–80% (varies by power), electric pressure cookers 60%–72% (varies by volume), electric stew pots 40%–80% (varies by power), electric kettles ≥ 80%, induction cookers ≥ 84% or ≥ 86% (varies by heating unit power and coil type), microwave ovens ≥ 54%. Standby power for Grade 1 products is generally ≤ 1.0 W (without network mode).</t>
        </is>
      </c>
      <c r="AJ144" s="439" t="inlineStr">
        <is>
          <t>1) The above six categories of kitchen appliances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 4) Specific requirements for each product category vary by product type, power, volume and other parameters as detailed in the standard text.</t>
        </is>
      </c>
      <c r="AK144" s="439" t="inlineStr">
        <is>
          <t>N/A</t>
        </is>
      </c>
      <c r="AL144" s="439" t="inlineStr">
        <is>
          <t>N/A</t>
        </is>
      </c>
      <c r="AM144" s="439" t="inlineStr">
        <is>
          <t>Inspections or audits conducted by government authorities or third parties</t>
        </is>
      </c>
      <c r="AN144" s="439" t="inlineStr">
        <is>
          <t>Market regulatory authorities conduct energy efficiency label supervision inspections and product quality supervision spot checks on kitchen appliance products. Inspections cover the accuracy of energy efficiency grade labelling, whether the product's actual energy efficiency conforms to the labelled grade, and compliance with mandatory energy efficiency minimum allowable values.</t>
        </is>
      </c>
      <c r="AO144" s="439" t="inlineStr">
        <is>
          <t>Compliance order; Monetary penalties</t>
        </is>
      </c>
      <c r="AP144" s="439" t="inlineStr">
        <is>
          <t>For production, import or sale of kitchen appliance products not conforming to the mandatory energy efficiency standard, market regulatory authorities shall order cessation of production, import and sale, confiscate illegal gains and impose fines; in serious cases, revoke the business licence.</t>
        </is>
      </c>
      <c r="AQ144" s="439" t="inlineStr">
        <is>
          <t>The state encourages production and use of Grade 1 and Grade 2 high-efficiency kitchen appliance products; promotes the market uptake of high-efficiency kitchen appliances through energy-saving product certification and green public procurement.</t>
        </is>
      </c>
      <c r="AR144" s="439" t="inlineStr">
        <is>
          <t>The state encourages production and use of Grade 1 and Grade 2 high-efficiency kitchen appliance products; promotes the market uptake of high-efficiency kitchen appliances through energy-saving product certification and green public procurement.</t>
        </is>
      </c>
      <c r="AS144" s="439" t="inlineStr">
        <is>
          <t>N/A</t>
        </is>
      </c>
      <c r="AT144" s="439" t="inlineStr">
        <is>
          <t>N/A</t>
        </is>
      </c>
      <c r="AU144" s="439" t="inlineStr">
        <is>
          <t>C27</t>
        </is>
      </c>
      <c r="AV144" s="439" t="inlineStr">
        <is>
          <t>CO2</t>
        </is>
      </c>
      <c r="AW144" s="439" t="inlineStr">
        <is>
          <t>Positive</t>
        </is>
      </c>
      <c r="AX144" s="439" t="inlineStr">
        <is>
          <t>Energy conservation; Industrial development</t>
        </is>
      </c>
      <c r="AY144" s="439" t="inlineStr">
        <is>
          <t>GB 21456-2024 Minimum Allowable Values of Energy Efficiency and Energy Efficiency Grades for Household and Similar Kitchen Appliances</t>
        </is>
      </c>
      <c r="AZ144" s="439" t="inlineStr">
        <is>
          <t>https://openstd.samr.gov.cn/bzgk/std/newGbInfo?hcno=F966E2FC4C7AB718356847B0DB1045E4</t>
        </is>
      </c>
      <c r="BA144" s="439" t="inlineStr">
        <is>
          <t>https://openstd.samr.gov.cn/bzgk/gb/newGbInfo?hcno=52B4F1B4AF23FC48DB20AD0A3EA935A4(GB 21456-2014)</t>
        </is>
      </c>
    </row>
    <row r="145">
      <c r="A145" s="439" t="inlineStr">
        <is>
          <t>CHNPRFMECI02S000</t>
        </is>
      </c>
      <c r="B145" s="439" t="inlineStr">
        <is>
          <t>Instrument</t>
        </is>
      </c>
      <c r="C145" s="439" t="inlineStr">
        <is>
          <t>Performance standard</t>
        </is>
      </c>
      <c r="D145" s="439" t="inlineStr">
        <is>
          <t>Minimum Energy Performance Standards (MEPS) for cooking systems</t>
        </is>
      </c>
      <c r="E145" s="439" t="inlineStr">
        <is>
          <t>Buildings</t>
        </is>
      </c>
      <c r="F145" s="439" t="inlineStr">
        <is>
          <t>Commercial kitchens; Food services</t>
        </is>
      </c>
      <c r="G145" s="439" t="inlineStr">
        <is>
          <t>商用电磁灶能效限定值及能效等级</t>
        </is>
      </c>
      <c r="H145" s="439" t="inlineStr">
        <is>
          <t>Minimum Allowable Values of Energy Efficiency and Energy Efficiency Grades for Commercial Induction Cookers</t>
        </is>
      </c>
      <c r="I145" s="439" t="inlineStr">
        <is>
          <t>N/A</t>
        </is>
      </c>
      <c r="J145" s="439" t="inlineStr">
        <is>
          <t>GB 40876-2021 Minimum Allowable Values of Energy Efficiency and Energy Efficiency Grades for Commercial Induction Cookers is a mandatory national standard, published on 11 October 2021 and effective 1 November 2022. It applies to commercial induction cookers with single or multiple heating units, where each heating unit is rated ≤ 35 kW and rated voltage ≤ 450 V. Excludes household induction cookers, induction cookers used in special environments (corrosive/explosive gas), and outdoor induction cookers. Product types covered include flat-top cookers, rice cookers, noodle cookers, seafood steamers and other commercial induction cooking equipment. Energy efficiency grades are classified into three levels (Grade 1 highest), with Grade 3 as the minimum allowable value i.e. mandatory market access threshold. Thermal efficiency limits (Grade 3) by heating unit power range: &lt;8 kW ≥ 86%, 8 kW to &lt;18 kW ≥ 88%, 18 kW to 35 kW ≥ 90%.</t>
        </is>
      </c>
      <c r="K145" s="439" t="inlineStr">
        <is>
          <t>Energy efficiency; Energy conservation</t>
        </is>
      </c>
      <c r="L145" s="439" t="inlineStr">
        <is>
          <t>Direct</t>
        </is>
      </c>
      <c r="M145" s="439" t="inlineStr">
        <is>
          <t>Supply-side</t>
        </is>
      </c>
      <c r="N145" s="439" t="inlineStr">
        <is>
          <t>CHN</t>
        </is>
      </c>
      <c r="O145" s="439" t="inlineStr">
        <is>
          <t>national</t>
        </is>
      </c>
      <c r="P145" s="439" t="inlineStr">
        <is>
          <t>N/A</t>
        </is>
      </c>
      <c r="Q145" s="439" t="inlineStr">
        <is>
          <t>11/10/2021</t>
        </is>
      </c>
      <c r="R145" s="439" t="inlineStr">
        <is>
          <t>01/11/2022</t>
        </is>
      </c>
      <c r="S145" s="439" t="inlineStr">
        <is>
          <t>N/A</t>
        </is>
      </c>
      <c r="T145" s="439" t="inlineStr">
        <is>
          <t>N/A</t>
        </is>
      </c>
      <c r="U145" s="439" t="inlineStr">
        <is>
          <t>N/A</t>
        </is>
      </c>
      <c r="V145" s="439">
        <f>IF(R145="","In force",IF(R145="N/A","In force",IF(TODAY()&lt;DATE(VALUE(RIGHT(R145,4)),VALUE(MID(R145,4,2)),VALUE(LEFT(R145,2))),"Scheduled",IF(S145="","In force",IF(S145="N/A","In force",IF(TODAY()&lt;DATE(VALUE(RIGHT(S145,4)),VALUE(MID(S145,4,2)),VALUE(LEFT(S145,2))),"In force","Ended"))))))</f>
        <v/>
      </c>
      <c r="W145" s="439" t="inlineStr">
        <is>
          <t>State Administration for Market Regulation; Standardization Administration of China</t>
        </is>
      </c>
      <c r="X145" s="439" t="inlineStr">
        <is>
          <t>Commercial induction cookers</t>
        </is>
      </c>
      <c r="Y145" s="439" t="inlineStr">
        <is>
          <t>new</t>
        </is>
      </c>
      <c r="Z145" s="439" t="inlineStr">
        <is>
          <t>Commercial induction cookers with single or multiple heating units, each rated ≤ 35 kW, rated voltage ≤ 450 V. Includes flat-top cookers, rice cookers, noodle cookers, seafood steam cabinets and other commercial induction cooking products. Excludes household induction cookers, induction cookers for special environments (corrosive/explosive gas) and outdoor induction cookers.</t>
        </is>
      </c>
      <c r="AA145" s="439" t="inlineStr">
        <is>
          <t>N/A</t>
        </is>
      </c>
      <c r="AB145" s="439" t="inlineStr">
        <is>
          <t>N/A</t>
        </is>
      </c>
      <c r="AC145" s="439" t="inlineStr">
        <is>
          <t>Firms</t>
        </is>
      </c>
      <c r="AD145" s="439" t="inlineStr">
        <is>
          <t>Manufacturers and importers producing, importing or selling commercial induction cooker products within China.</t>
        </is>
      </c>
      <c r="AE145" s="439" t="inlineStr">
        <is>
          <t>Production; Sale; Import</t>
        </is>
      </c>
      <c r="AF145" s="439" t="inlineStr">
        <is>
          <t>Production, import and sale of commercial induction cooker products. Products must meet the standard's minimum allowable energy efficiency values before they can enter the market.</t>
        </is>
      </c>
      <c r="AG145" s="439" t="inlineStr">
        <is>
          <t>Grade 3</t>
        </is>
      </c>
      <c r="AH145" s="439" t="inlineStr">
        <is>
          <t>Energy efficiency grade (thermal efficiency)</t>
        </is>
      </c>
      <c r="AI145" s="439" t="inlineStr">
        <is>
          <t>Commercial induction cooker heating unit thermal efficiency is classified into three grades (Grade 1 highest): &lt;8 kW: Grade 1 ≥ 90%, Grade 2 ≥ 88%, Grade 3 (minimum) ≥ 86%; 8 kW to &lt;18 kW: Grade 1 ≥ 92%, Grade 2 ≥ 90%, Grade 3 (minimum) ≥ 88%; 18 kW to 35 kW: Grade 1 ≥ 94%, Grade 2 ≥ 92%, Grade 3 (minimum) ≥ 90%. Grade 3 is the minimum allowable value i.e. the mandatory market access threshold; products not meeting Grade 3 may not be produced, imported or sold.</t>
        </is>
      </c>
      <c r="AJ145" s="439" t="inlineStr">
        <is>
          <t>1) Commercial induction cookers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 4) For products with multiple heating units, the lowest-rated unit determines the overall product energy efficiency grade.</t>
        </is>
      </c>
      <c r="AK145" s="439" t="inlineStr">
        <is>
          <t>N/A</t>
        </is>
      </c>
      <c r="AL145" s="439" t="inlineStr">
        <is>
          <t>N/A</t>
        </is>
      </c>
      <c r="AM145" s="439" t="inlineStr">
        <is>
          <t>Inspections or audits conducted by government authorities or third parties</t>
        </is>
      </c>
      <c r="AN145" s="439" t="inlineStr">
        <is>
          <t>Market regulatory authorities conduct energy efficiency label supervision inspections and product quality supervision spot checks on commercial induction cooker products. Inspections cover the accuracy of energy efficiency grade labelling and whether the product's actual thermal efficiency conforms to the labelled grade.</t>
        </is>
      </c>
      <c r="AO145" s="439" t="inlineStr">
        <is>
          <t>Compliance order; Monetary penalties</t>
        </is>
      </c>
      <c r="AP145" s="439" t="inlineStr">
        <is>
          <t>For production, import or sale of commercial induction cooker products not conforming to the mandatory energy efficiency standard, market regulatory authorities shall order cessation of production, import and sale, confiscate illegal gains and impose fines; in serious cases, revoke the business licence.</t>
        </is>
      </c>
      <c r="AQ145" s="439" t="inlineStr">
        <is>
          <t>The state encourages production and use of Grade 1 and Grade 2 high-efficiency commercial induction cooker products; promotes the market uptake of high-efficiency commercial kitchen equipment through energy-saving product certification and green public procurement.</t>
        </is>
      </c>
      <c r="AR145" s="439" t="inlineStr">
        <is>
          <t>The state encourages production and use of Grade 1 and Grade 2 high-efficiency commercial induction cooker products; promotes the market uptake of high-efficiency commercial kitchen equipment through energy-saving product certification and green public procurement.</t>
        </is>
      </c>
      <c r="AS145" s="439" t="inlineStr">
        <is>
          <t>N/A</t>
        </is>
      </c>
      <c r="AT145" s="439" t="inlineStr">
        <is>
          <t>N/A</t>
        </is>
      </c>
      <c r="AU145" s="439" t="inlineStr">
        <is>
          <t>C27; I56</t>
        </is>
      </c>
      <c r="AV145" s="439" t="inlineStr">
        <is>
          <t>CO2</t>
        </is>
      </c>
      <c r="AW145" s="439" t="inlineStr">
        <is>
          <t>Positive</t>
        </is>
      </c>
      <c r="AX145" s="439" t="inlineStr">
        <is>
          <t>Energy conservation; Industrial development</t>
        </is>
      </c>
      <c r="AY145" s="439" t="inlineStr">
        <is>
          <t>GB 40876-2021 Minimum Allowable Values of Energy Efficiency and Energy Efficiency Grades for Commercial Induction Cookers</t>
        </is>
      </c>
      <c r="AZ145" s="439" t="inlineStr">
        <is>
          <t>https://openstd.samr.gov.cn/bzgk/std/newGbInfo?hcno=F41CB500B7F8DABB9EA55F2A29AD326B</t>
        </is>
      </c>
      <c r="BA145" s="439" t="inlineStr">
        <is>
          <t>N/A</t>
        </is>
      </c>
    </row>
    <row r="146">
      <c r="A146" s="439" t="inlineStr">
        <is>
          <t>CHNPRFMECI03S000</t>
        </is>
      </c>
      <c r="B146" s="439" t="inlineStr">
        <is>
          <t>Instrument</t>
        </is>
      </c>
      <c r="C146" s="439" t="inlineStr">
        <is>
          <t>Performance standard</t>
        </is>
      </c>
      <c r="D146" s="439" t="inlineStr">
        <is>
          <t>Minimum Energy Performance Standards (MEPS) for cooking systems</t>
        </is>
      </c>
      <c r="E146" s="439" t="inlineStr">
        <is>
          <t>Buildings</t>
        </is>
      </c>
      <c r="F146" s="439" t="inlineStr">
        <is>
          <t>Household kitchens; Commercial kitchens; Food services</t>
        </is>
      </c>
      <c r="G146" s="439" t="inlineStr">
        <is>
          <t>燃气灶具能效限定值及能效等级</t>
        </is>
      </c>
      <c r="H146" s="439" t="inlineStr">
        <is>
          <t>Minimum Allowable Values of Energy Efficiency and Energy Efficiency Grades for Gas Cooking Appliances</t>
        </is>
      </c>
      <c r="I146" s="439" t="inlineStr">
        <is>
          <t>N/A</t>
        </is>
      </c>
      <c r="J146" s="439" t="inlineStr">
        <is>
          <t>GB 30720-2025 Minimum Allowable Values of Energy Efficiency and Energy Efficiency Grades for Gas Cooking Appliances is a mandatory national standard, published on 28 February 2025 and effective 1 March 2026. It consolidates and replaces GB 30720-2014 (household gas cooking appliances) and GB 30531-2014 (commercial gas cooking appliances), unifying the energy efficiency standard for household and commercial gas cooking appliances. Scope includes: household gas cookers (built-in/table-top, single burner rated heat load ≤ 5.23 kW), household integrated cookers (single burner rated heat load ≤ 5.23 kW); commercial Chinese stir-fry cookers (rated heat load ≤ 60 kW), commercial stockpot cookers (rated heat load ≤ 80 kW), commercial steamers and steam generators (rated heat load ≤ 80 kW). Excludes gas cooking appliances used in transport vehicles. Energy efficiency grades are uniformly classified into three levels (Grade 1 highest), with Grade 3 as the minimum allowable value i.e. mandatory market access threshold. All grade-level thermal efficiency values are raised compared with the superseded standards.</t>
        </is>
      </c>
      <c r="K146" s="439" t="inlineStr">
        <is>
          <t>Energy efficiency; Energy conservation</t>
        </is>
      </c>
      <c r="L146" s="439" t="inlineStr">
        <is>
          <t>Direct</t>
        </is>
      </c>
      <c r="M146" s="439" t="inlineStr">
        <is>
          <t>Supply-side</t>
        </is>
      </c>
      <c r="N146" s="439" t="inlineStr">
        <is>
          <t>CHN</t>
        </is>
      </c>
      <c r="O146" s="439" t="inlineStr">
        <is>
          <t>national</t>
        </is>
      </c>
      <c r="P146" s="439" t="inlineStr">
        <is>
          <t>N/A</t>
        </is>
      </c>
      <c r="Q146" s="439" t="inlineStr">
        <is>
          <t>27/03/2014</t>
        </is>
      </c>
      <c r="R146" s="439" t="inlineStr">
        <is>
          <t>01/04/2015</t>
        </is>
      </c>
      <c r="S146" s="439" t="inlineStr">
        <is>
          <t>N/A</t>
        </is>
      </c>
      <c r="T146" s="439" t="inlineStr">
        <is>
          <t>28/02/2025</t>
        </is>
      </c>
      <c r="U146" s="439" t="inlineStr">
        <is>
          <t>On 28 February 2025, GB 30720-2025 was published, consolidating and replacing GB 30720-2014 (household gas cookers) and GB 30531-2014 (commercial gas cookers), unifying the energy efficiency evaluation framework for household and commercial gas cooking appliances with raised thermal efficiency values across all grades.</t>
        </is>
      </c>
      <c r="V146" s="439">
        <f>IF(R146="","In force",IF(R146="N/A","In force",IF(TODAY()&lt;DATE(VALUE(RIGHT(R146,4)),VALUE(MID(R146,4,2)),VALUE(LEFT(R146,2))),"Scheduled",IF(S146="","In force",IF(S146="N/A","In force",IF(TODAY()&lt;DATE(VALUE(RIGHT(S146,4)),VALUE(MID(S146,4,2)),VALUE(LEFT(S146,2))),"In force","Ended"))))))</f>
        <v/>
      </c>
      <c r="W146" s="439" t="inlineStr">
        <is>
          <t>State Administration for Market Regulation; Standardization Administration of China</t>
        </is>
      </c>
      <c r="X146" s="439" t="inlineStr">
        <is>
          <t>Gas cooking appliances</t>
        </is>
      </c>
      <c r="Y146" s="439" t="inlineStr">
        <is>
          <t>new</t>
        </is>
      </c>
      <c r="Z146" s="439" t="inlineStr">
        <is>
          <t>Household gas cooking appliances: built-in/table-top gas cookers and integrated cookers, using town gas, single burner rated heat load ≤ 5.23 kW. Commercial gas cooking appliances: Chinese stir-fry cookers (rated heat load ≤ 60 kW), stockpot cookers (rated heat load ≤ 80 kW), steamers and steam generators (water-tube or steam-generating type, rated heat load ≤ 80 kW). Uses town gas (natural gas, LPG, manufactured gas). Excludes gas cooking appliances used in transport vehicles.</t>
        </is>
      </c>
      <c r="AA146" s="439" t="inlineStr">
        <is>
          <t>N/A</t>
        </is>
      </c>
      <c r="AB146" s="439" t="inlineStr">
        <is>
          <t>N/A</t>
        </is>
      </c>
      <c r="AC146" s="439" t="inlineStr">
        <is>
          <t>Firms</t>
        </is>
      </c>
      <c r="AD146" s="439" t="inlineStr">
        <is>
          <t>Manufacturers and importers producing, importing or selling household and commercial gas cooking appliance products within China.</t>
        </is>
      </c>
      <c r="AE146" s="439" t="inlineStr">
        <is>
          <t>Production; Sale; Import</t>
        </is>
      </c>
      <c r="AF146" s="439" t="inlineStr">
        <is>
          <t>Production, import and sale of household and commercial gas cooking appliance products. Products must meet the standard's minimum allowable energy efficiency values before they can enter the market.</t>
        </is>
      </c>
      <c r="AG146" s="439" t="inlineStr">
        <is>
          <t>Grade 3</t>
        </is>
      </c>
      <c r="AH146" s="439" t="inlineStr">
        <is>
          <t>Energy efficiency grade (thermal efficiency)</t>
        </is>
      </c>
      <c r="AI146" s="439" t="inlineStr">
        <is>
          <t>Gas cooking appliance thermal efficiency is classified into three grades (Grade 1 highest): Household built-in/table-top: Grade 1 ≥ 68%, Grade 2 ≥ 64%, Grade 3 (minimum) ≥ 60%; Household integrated cooker: Grade 1 ≥ 65%, Grade 2 ≥ 63%, Grade 3 (minimum) ≥ 60%; Commercial stir-fry cooker: Grade 1 ≥ 50%, Grade 2 ≥ 45%, Grade 3 (minimum) ≥ 27%; Commercial stockpot cooker: Grade 1 ≥ 75%, Grade 2 ≥ 65%, Grade 3 (minimum) ≥ 50%; Commercial steamer: Grade 1 ≥ 94%, Grade 2 ≥ 85%, Grade 3 (minimum) ≥ 70%. Grade 3 is the minimum allowable value i.e. the mandatory market access threshold; products not meeting Grade 3 may not be produced, imported or sold. All grade thermal efficiency values are raised compared with the superseded standards (GB 30720-2014, GB 30531-2014).</t>
        </is>
      </c>
      <c r="AJ146" s="439" t="inlineStr">
        <is>
          <t>1) Household and commercial gas cooking appliances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 4) Specific requirements for each product category vary by appliance type and rated heat load as detailed in the standard text.</t>
        </is>
      </c>
      <c r="AK146" s="439" t="inlineStr">
        <is>
          <t>N/A</t>
        </is>
      </c>
      <c r="AL146" s="439" t="inlineStr">
        <is>
          <t>N/A</t>
        </is>
      </c>
      <c r="AM146" s="439" t="inlineStr">
        <is>
          <t>Inspections or audits conducted by government authorities or third parties</t>
        </is>
      </c>
      <c r="AN146" s="439" t="inlineStr">
        <is>
          <t>Market regulatory authorities conduct energy efficiency label supervision inspections and product quality supervision spot checks on gas cooking appliance products. Inspections cover the accuracy of energy efficiency grade labelling and whether the product's actual thermal efficiency conforms to the labelled grade.</t>
        </is>
      </c>
      <c r="AO146" s="439" t="inlineStr">
        <is>
          <t>Compliance order; Monetary penalties</t>
        </is>
      </c>
      <c r="AP146" s="439" t="inlineStr">
        <is>
          <t>For production, import or sale of gas cooking appliance products not conforming to the mandatory energy efficiency standard, market regulatory authorities shall order cessation of production, import and sale, confiscate illegal gains and impose fines; in serious cases, revoke the business licence.</t>
        </is>
      </c>
      <c r="AQ146" s="439" t="inlineStr">
        <is>
          <t>The state encourages production and use of Grade 1 and Grade 2 high-efficiency gas cooking appliance products; promotes the market uptake of high-efficiency gas cooking appliances through energy-saving product certification and green public procurement.</t>
        </is>
      </c>
      <c r="AR146" s="439" t="inlineStr">
        <is>
          <t>The state encourages production and use of Grade 1 and Grade 2 high-efficiency gas cooking appliance products; promotes the market uptake of high-efficiency gas cooking appliances through energy-saving product certification and green public procurement.</t>
        </is>
      </c>
      <c r="AS146" s="439" t="inlineStr">
        <is>
          <t>N/A</t>
        </is>
      </c>
      <c r="AT146" s="439" t="inlineStr">
        <is>
          <t>N/A</t>
        </is>
      </c>
      <c r="AU146" s="439" t="inlineStr">
        <is>
          <t>C27; I56</t>
        </is>
      </c>
      <c r="AV146" s="439" t="inlineStr">
        <is>
          <t>CO2</t>
        </is>
      </c>
      <c r="AW146" s="439" t="inlineStr">
        <is>
          <t>Positive</t>
        </is>
      </c>
      <c r="AX146" s="439" t="inlineStr">
        <is>
          <t>Energy conservation; Industrial development</t>
        </is>
      </c>
      <c r="AY146" s="439" t="inlineStr">
        <is>
          <t>GB 30720-2025 Minimum Allowable Values of Energy Efficiency and Energy Efficiency Grades for Gas Cooking Appliances</t>
        </is>
      </c>
      <c r="AZ146" s="439" t="inlineStr">
        <is>
          <t>https://openstd.samr.gov.cn/bzgk/std/newGbInfo?hcno=A08D277916FB2DA497FD348DD124C148</t>
        </is>
      </c>
      <c r="BA146" s="439" t="inlineStr">
        <is>
          <t>https://openstd.samr.gov.cn/bzgk/std/newGbInfo?hcno=6AAE80A07698D1E42B6C8ED512D84868(GB 30720-2014); https://openstd.samr.gov.cn/bzgk/gb/newGbInfo?hcno=DF575E5EED1AD054D11FD3ACAC964190 (GB 30531-2014)</t>
        </is>
      </c>
    </row>
    <row r="147">
      <c r="A147" s="439" t="inlineStr">
        <is>
          <t>CHNPRFMELI01S000</t>
        </is>
      </c>
      <c r="B147" s="439" t="inlineStr">
        <is>
          <t>Instrument</t>
        </is>
      </c>
      <c r="C147" s="439" t="inlineStr">
        <is>
          <t>Performance standard</t>
        </is>
      </c>
      <c r="D147" s="439" t="inlineStr">
        <is>
          <t>Minimum Energy Performance Standards (MEPS) for lighting systems</t>
        </is>
      </c>
      <c r="E147" s="439" t="inlineStr">
        <is>
          <t>Industry</t>
        </is>
      </c>
      <c r="F147" s="439" t="inlineStr">
        <is>
          <t>Fluorescent lamp products for general lighting</t>
        </is>
      </c>
      <c r="G147" s="439" t="inlineStr">
        <is>
          <t>普通照明用荧光灯能效限定值及能效等级</t>
        </is>
      </c>
      <c r="H147" s="439" t="inlineStr">
        <is>
          <t>Minimum Allowable Values of Energy Efficiency and Energy Efficiency Grades of Fluorescent Lamps for General Lighting</t>
        </is>
      </c>
      <c r="I147" s="439" t="inlineStr">
        <is>
          <t>N/A</t>
        </is>
      </c>
      <c r="J147" s="439" t="inlineStr">
        <is>
          <t>GB 19044-2022 Minimum Allowable Values of Energy Efficiency and Energy Efficiency Grades of Fluorescent Lamps for General Lighting is a mandatory national standard, published on 29 December 2022 and effective 1 January 2024, replacing GB 19044-2013. It applies to fluorescent lamps for general lighting, including self-ballasted fluorescent lamps, double-capped fluorescent lamps, single-capped fluorescent lamps, electrodeless fluorescent lamps and self-ballasted electrodeless fluorescent lamps. Energy efficiency grades are classified into three levels (Grade 1 highest), with Grade 3 as the minimum allowable value i.e. the mandatory market access threshold.</t>
        </is>
      </c>
      <c r="K147" s="439" t="inlineStr">
        <is>
          <t>Energy efficiency; Energy conservation</t>
        </is>
      </c>
      <c r="L147" s="439" t="inlineStr">
        <is>
          <t>Direct</t>
        </is>
      </c>
      <c r="M147" s="439" t="inlineStr">
        <is>
          <t>Supply-side</t>
        </is>
      </c>
      <c r="N147" s="439" t="inlineStr">
        <is>
          <t>CHN</t>
        </is>
      </c>
      <c r="O147" s="439" t="inlineStr">
        <is>
          <t>national</t>
        </is>
      </c>
      <c r="P147" s="439" t="inlineStr">
        <is>
          <t>N/A</t>
        </is>
      </c>
      <c r="Q147" s="439" t="inlineStr">
        <is>
          <t>09/06/2013</t>
        </is>
      </c>
      <c r="R147" s="439" t="inlineStr">
        <is>
          <t>01/10/2013</t>
        </is>
      </c>
      <c r="S147" s="439" t="inlineStr">
        <is>
          <t>N/A</t>
        </is>
      </c>
      <c r="T147" s="439" t="inlineStr">
        <is>
          <t>29/12/2022</t>
        </is>
      </c>
      <c r="U147" s="439" t="inlineStr">
        <is>
          <t>On 29 December 2022, GB 19044-2022 was published, replacing GB 19044-2013, expanding the scope to include electrodeless fluorescent lamps and self-ballasted electrodeless fluorescent lamps, and raising energy efficiency values across all grades.</t>
        </is>
      </c>
      <c r="V147" s="439">
        <f>IF(R147="","In force",IF(R147="N/A","In force",IF(TODAY()&lt;DATE(VALUE(RIGHT(R147,4)),VALUE(MID(R147,4,2)),VALUE(LEFT(R147,2))),"Scheduled",IF(S147="","In force",IF(S147="N/A","In force",IF(TODAY()&lt;DATE(VALUE(RIGHT(S147,4)),VALUE(MID(S147,4,2)),VALUE(LEFT(S147,2))),"In force","Ended"))))))</f>
        <v/>
      </c>
      <c r="W147" s="439" t="inlineStr">
        <is>
          <t>State Administration for Market Regulation; Standardization Administration of China</t>
        </is>
      </c>
      <c r="X147" s="439" t="inlineStr">
        <is>
          <t>Fluorescent lamps for general lighting</t>
        </is>
      </c>
      <c r="Y147" s="439" t="inlineStr">
        <is>
          <t>new</t>
        </is>
      </c>
      <c r="Z147" s="439" t="inlineStr">
        <is>
          <t>Rated voltage 220 V, frequency 50 Hz, for household and similar general lighting applications, including self-ballasted fluorescent lamps, double-capped fluorescent lamps, single-capped fluorescent lamps, electrodeless fluorescent lamps and self-ballasted electrodeless fluorescent lamps.</t>
        </is>
      </c>
      <c r="AA147" s="439" t="inlineStr">
        <is>
          <t>N/A</t>
        </is>
      </c>
      <c r="AB147" s="439" t="inlineStr">
        <is>
          <t>N/A</t>
        </is>
      </c>
      <c r="AC147" s="439" t="inlineStr">
        <is>
          <t>Firms</t>
        </is>
      </c>
      <c r="AD147" s="439" t="inlineStr">
        <is>
          <t>Manufacturers and importers producing, importing or selling fluorescent lamp products for general lighting within China.</t>
        </is>
      </c>
      <c r="AE147" s="439" t="inlineStr">
        <is>
          <t>Production; Sale; Import</t>
        </is>
      </c>
      <c r="AF147" s="439" t="inlineStr">
        <is>
          <t>Production, import and sale of fluorescent lamp products for general lighting. Products must meet the standard's minimum allowable energy efficiency values (Grade 3) before they can enter the market.</t>
        </is>
      </c>
      <c r="AG147" s="439" t="inlineStr">
        <is>
          <t>Grade 3</t>
        </is>
      </c>
      <c r="AH147" s="439" t="inlineStr">
        <is>
          <t>Energy efficiency grade</t>
        </is>
      </c>
      <c r="AI147" s="439" t="inlineStr">
        <is>
          <t>Fluorescent lamp energy efficiency grades are classified into three levels (Grade 1 highest), with Grade 3 as the minimum allowable value i.e. the mandatory market access threshold. Luminous efficacy (lm/W) by lamp type: self-ballasted fluorescent lamps (3 W–60 W) Grade 3 min 43–65 lm/W; double-capped fluorescent lamps (15 W–80 W) Grade 3 min 48–70 lm/W; single-capped fluorescent lamps Grade 3 min 45–70 lm/W.</t>
        </is>
      </c>
      <c r="AJ147" s="439" t="inlineStr">
        <is>
          <t>1) Fluorescent lamps for general lighting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147" s="439" t="inlineStr">
        <is>
          <t>N/A</t>
        </is>
      </c>
      <c r="AL147" s="439" t="inlineStr">
        <is>
          <t>N/A</t>
        </is>
      </c>
      <c r="AM147" s="439" t="inlineStr">
        <is>
          <t>Inspections or audits conducted by government authorities or third parties</t>
        </is>
      </c>
      <c r="AN147" s="439" t="inlineStr">
        <is>
          <t>Market regulatory authorities conduct energy efficiency label supervision inspections and product quality supervision spot checks on fluorescent lamp products.</t>
        </is>
      </c>
      <c r="AO147" s="439" t="inlineStr">
        <is>
          <t>Compliance order; Monetary penalties</t>
        </is>
      </c>
      <c r="AP147" s="439" t="inlineStr">
        <is>
          <t>For production, import or sale of fluorescent lamp products not conforming to the mandatory energy efficiency standard, market regulatory authorities shall order cessation of production, import and sale, confiscate illegal gains and impose fines.</t>
        </is>
      </c>
      <c r="AQ147" s="439" t="inlineStr">
        <is>
          <t>The state encourages production and use of Grade 1 and Grade 2 high-efficiency fluorescent lamp products; promotes the market uptake of high-efficiency lighting products through energy-saving product certification.</t>
        </is>
      </c>
      <c r="AR147" s="439" t="inlineStr">
        <is>
          <t>The state encourages production and use of Grade 1 and Grade 2 high-efficiency fluorescent lamp products; promotes the market uptake of high-efficiency lighting products through energy-saving product certification.</t>
        </is>
      </c>
      <c r="AS147" s="439" t="inlineStr">
        <is>
          <t>N/A</t>
        </is>
      </c>
      <c r="AT147" s="439" t="inlineStr">
        <is>
          <t>N/A</t>
        </is>
      </c>
      <c r="AU147" s="439" t="inlineStr">
        <is>
          <t>C27</t>
        </is>
      </c>
      <c r="AV147" s="439" t="inlineStr">
        <is>
          <t>CO2</t>
        </is>
      </c>
      <c r="AW147" s="439" t="inlineStr">
        <is>
          <t>Positive</t>
        </is>
      </c>
      <c r="AX147" s="439" t="inlineStr">
        <is>
          <t>Energy conservation; Industrial development</t>
        </is>
      </c>
      <c r="AY147" s="439" t="inlineStr">
        <is>
          <t>GB 19044-2022 Minimum Allowable Values of Energy Efficiency and Energy Efficiency Grades of Fluorescent Lamps for General Lighting</t>
        </is>
      </c>
      <c r="AZ147" s="439" t="inlineStr">
        <is>
          <t>https://openstd.samr.gov.cn/bzgk/std/newGbInfo?hcno=BFA70AFB28EC97BD4D037DDB48DD951B</t>
        </is>
      </c>
      <c r="BA147" s="439" t="inlineStr">
        <is>
          <t>GB 19044-2013 (superseded): https://openstd.samr.gov.cn/bzgk/gb/newGbInfo?hcno=3C402BFF875C000A2582F2FB6029C8C8</t>
        </is>
      </c>
    </row>
    <row r="148">
      <c r="A148" s="439" t="inlineStr">
        <is>
          <t>CHNPRFMELI02S000</t>
        </is>
      </c>
      <c r="B148" s="439" t="inlineStr">
        <is>
          <t>Instrument</t>
        </is>
      </c>
      <c r="C148" s="439" t="inlineStr">
        <is>
          <t>Performance standard</t>
        </is>
      </c>
      <c r="D148" s="439" t="inlineStr">
        <is>
          <t>Minimum Energy Performance Standards (MEPS) for lighting systems</t>
        </is>
      </c>
      <c r="E148" s="439" t="inlineStr">
        <is>
          <t>Industry; Business</t>
        </is>
      </c>
      <c r="F148" s="439" t="inlineStr">
        <is>
          <t>Ballasts for gas discharge lamps for general lighting</t>
        </is>
      </c>
      <c r="G148" s="439" t="inlineStr">
        <is>
          <t>普通照明用气体放电灯用镇流器能效限定值及能效等级</t>
        </is>
      </c>
      <c r="H148" s="439" t="inlineStr">
        <is>
          <t>Minimum Allowable Values of Energy Efficiency and Energy Efficiency Grades of Ballasts for Gas Discharge Lamps for General Lighting</t>
        </is>
      </c>
      <c r="I148" s="439" t="inlineStr">
        <is>
          <t>N/A</t>
        </is>
      </c>
      <c r="J148" s="439" t="inlineStr">
        <is>
          <t>GB 17896-2022 Minimum Allowable Values of Energy Efficiency and Energy Efficiency Grades of Ballasts for Gas Discharge Lamps for General Lighting is a mandatory national standard, published on 29 December 2022 and effective 1 January 2024, replacing GB 17896-2012. It applies to ballasts for fluorescent lamps, electrodeless fluorescent lamps, metal-halide lamps and high-pressure sodium lamps, supplied by power source with rated voltage 220 V and frequency 50 Hz. For ballasts previously covered by GB 29143-2012, GB 20053-2015 and GB 19574-2004, energy efficiency grades and minimum allowable values are set.</t>
        </is>
      </c>
      <c r="K148" s="439" t="inlineStr">
        <is>
          <t>Energy efficiency; Energy conservation</t>
        </is>
      </c>
      <c r="L148" s="439" t="inlineStr">
        <is>
          <t>Direct</t>
        </is>
      </c>
      <c r="M148" s="439" t="inlineStr">
        <is>
          <t>Supply-side</t>
        </is>
      </c>
      <c r="N148" s="439" t="inlineStr">
        <is>
          <t>CHN</t>
        </is>
      </c>
      <c r="O148" s="439" t="inlineStr">
        <is>
          <t>national</t>
        </is>
      </c>
      <c r="P148" s="439" t="inlineStr">
        <is>
          <t>N/A</t>
        </is>
      </c>
      <c r="Q148" s="439" t="inlineStr">
        <is>
          <t>11/05/2012</t>
        </is>
      </c>
      <c r="R148" s="439" t="inlineStr">
        <is>
          <t>01/09/2012</t>
        </is>
      </c>
      <c r="S148" s="439" t="inlineStr">
        <is>
          <t>N/A</t>
        </is>
      </c>
      <c r="T148" s="439" t="inlineStr">
        <is>
          <t>29/12/2022</t>
        </is>
      </c>
      <c r="U148" s="439" t="inlineStr">
        <is>
          <t>On 29 December 2022, GB 17896-2022 was published, replacing GB 17896-2012, expanding the scope to ballasts for metal-halide lamps and high-pressure sodium lamps, and raising energy efficiency values across all grades.</t>
        </is>
      </c>
      <c r="V148" s="439">
        <f>IF(R148="","In force",IF(R148="N/A","In force",IF(TODAY()&lt;DATE(VALUE(RIGHT(R148,4)),VALUE(MID(R148,4,2)),VALUE(LEFT(R148,2))),"Scheduled",IF(S148="","In force",IF(S148="N/A","In force",IF(TODAY()&lt;DATE(VALUE(RIGHT(S148,4)),VALUE(MID(S148,4,2)),VALUE(LEFT(S148,2))),"In force","Ended"))))))</f>
        <v/>
      </c>
      <c r="W148" s="439" t="inlineStr">
        <is>
          <t>State Administration for Market Regulation; Standardization Administration of China</t>
        </is>
      </c>
      <c r="X148" s="439" t="inlineStr">
        <is>
          <t>Ballasts for gas discharge lamps</t>
        </is>
      </c>
      <c r="Y148" s="439" t="inlineStr">
        <is>
          <t>new</t>
        </is>
      </c>
      <c r="Z148" s="439" t="inlineStr">
        <is>
          <t>Ballasts and associated ballasts used with fluorescent lamps, electrodeless fluorescent lamps, metal-halide lamps and high-pressure sodium lamps, supplied by power source with rated voltage 220 V and frequency 50 Hz.</t>
        </is>
      </c>
      <c r="AA148" s="439" t="inlineStr">
        <is>
          <t>N/A</t>
        </is>
      </c>
      <c r="AB148" s="439" t="inlineStr">
        <is>
          <t>N/A</t>
        </is>
      </c>
      <c r="AC148" s="439" t="inlineStr">
        <is>
          <t>Firms</t>
        </is>
      </c>
      <c r="AD148" s="439" t="inlineStr">
        <is>
          <t>Manufacturers and importers producing, importing or selling ballast products for gas discharge lamps within China.</t>
        </is>
      </c>
      <c r="AE148" s="439" t="inlineStr">
        <is>
          <t>Production; Sale; Import</t>
        </is>
      </c>
      <c r="AF148" s="439" t="inlineStr">
        <is>
          <t>Production, import and sale of ballast products for gas discharge lamps. Products must meet the standard's minimum allowable energy efficiency values (Grade 3) before they can enter the market.</t>
        </is>
      </c>
      <c r="AG148" s="439" t="inlineStr">
        <is>
          <t>Grade 3</t>
        </is>
      </c>
      <c r="AH148" s="439" t="inlineStr">
        <is>
          <t>Energy efficiency grade</t>
        </is>
      </c>
      <c r="AI148" s="439" t="inlineStr">
        <is>
          <t>Ballast energy efficiency grades are classified into three levels (Grade 1 highest), with Grade 3 as the minimum allowable value i.e. the mandatory market access threshold. The evaluation indicator is ballast efficiency factor (BEF), with minimum values set by lamp type and rated power. Separate limits apply for inductive ballasts and electronic ballasts.</t>
        </is>
      </c>
      <c r="AJ148" s="439" t="inlineStr">
        <is>
          <t>1) Ballasts for gas discharge lamps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148" s="439" t="inlineStr">
        <is>
          <t>N/A</t>
        </is>
      </c>
      <c r="AL148" s="439" t="inlineStr">
        <is>
          <t>N/A</t>
        </is>
      </c>
      <c r="AM148" s="439" t="inlineStr">
        <is>
          <t>Inspections or audits conducted by government authorities or third parties</t>
        </is>
      </c>
      <c r="AN148" s="439" t="inlineStr">
        <is>
          <t>Market regulatory authorities conduct energy efficiency label supervision inspections and product quality supervision spot checks on ballast products.</t>
        </is>
      </c>
      <c r="AO148" s="439" t="inlineStr">
        <is>
          <t>Compliance order; Monetary penalties</t>
        </is>
      </c>
      <c r="AP148" s="439" t="inlineStr">
        <is>
          <t>For production, import or sale of ballast products not conforming to the mandatory energy efficiency standard, market regulatory authorities shall order cessation of production, import and sale, confiscate illegal gains and impose fines.</t>
        </is>
      </c>
      <c r="AQ148" s="439" t="inlineStr">
        <is>
          <t>The state encourages production and use of Grade 1 and Grade 2 high-efficiency ballast products; promotes the market uptake of high-efficiency ballasts through energy-saving product certification.</t>
        </is>
      </c>
      <c r="AR148" s="439" t="inlineStr">
        <is>
          <t>The state encourages production and use of Grade 1 and Grade 2 high-efficiency ballast products; promotes the market uptake of high-efficiency ballasts through energy-saving product certification.</t>
        </is>
      </c>
      <c r="AS148" s="439" t="inlineStr">
        <is>
          <t>N/A</t>
        </is>
      </c>
      <c r="AT148" s="439" t="inlineStr">
        <is>
          <t>N/A</t>
        </is>
      </c>
      <c r="AU148" s="439" t="inlineStr">
        <is>
          <t>C27</t>
        </is>
      </c>
      <c r="AV148" s="439" t="inlineStr">
        <is>
          <t>CO2</t>
        </is>
      </c>
      <c r="AW148" s="439" t="inlineStr">
        <is>
          <t>Positive</t>
        </is>
      </c>
      <c r="AX148" s="439" t="inlineStr">
        <is>
          <t>Energy conservation; Industrial development</t>
        </is>
      </c>
      <c r="AY148" s="439" t="inlineStr">
        <is>
          <t>GB 17896-2022 Minimum Allowable Values of Energy Efficiency and Energy Efficiency Grades of Ballasts for Gas Discharge Lamps for General Lighting</t>
        </is>
      </c>
      <c r="AZ148" s="439" t="inlineStr">
        <is>
          <t>https://openstd.samr.gov.cn/bzgk/std/newGbInfo?hcno=457A4B24896B86FB9B1135B2CE03B358</t>
        </is>
      </c>
      <c r="BA148" s="439" t="inlineStr">
        <is>
          <t>GB 17896-2012 (superseded): https://openstd.samr.gov.cn/bzgk/std/newGbInfo?hcno=0C3D4E4CE75360322AEE7E63ED3F7711</t>
        </is>
      </c>
    </row>
    <row r="149">
      <c r="A149" s="439" t="inlineStr">
        <is>
          <t>CHNPRFMELI03S000</t>
        </is>
      </c>
      <c r="B149" s="439" t="inlineStr">
        <is>
          <t>Instrument</t>
        </is>
      </c>
      <c r="C149" s="439" t="inlineStr">
        <is>
          <t>Performance standard</t>
        </is>
      </c>
      <c r="D149" s="439" t="inlineStr">
        <is>
          <t>Minimum Energy Performance Standards (MEPS) for lighting systems</t>
        </is>
      </c>
      <c r="E149" s="439" t="inlineStr">
        <is>
          <t>Industry</t>
        </is>
      </c>
      <c r="F149" s="439" t="inlineStr">
        <is>
          <t>LED flat panel luminaire products for general lighting</t>
        </is>
      </c>
      <c r="G149" s="439" t="inlineStr">
        <is>
          <t>普通照明用 LED 平板灯能效限定值及能效等级</t>
        </is>
      </c>
      <c r="H149" s="439" t="inlineStr">
        <is>
          <t>Minimum Allowable Values of Energy Efficiency and Energy Efficiency Grades of LED Flat Panel Luminaires for General Lighting</t>
        </is>
      </c>
      <c r="I149" s="439" t="inlineStr">
        <is>
          <t>N/A</t>
        </is>
      </c>
      <c r="J149" s="439" t="inlineStr">
        <is>
          <t>GB 38450-2019 Minimum Allowable Values of Energy Efficiency and Energy Efficiency Grades of LED Flat Panel Luminaires for General Lighting is a mandatory national standard, published on 31 December 2019 and effective 1 January 2021. It applies to LED flat panel luminaires for general lighting with LED as the light source, rated voltage 220 V, frequency 50 Hz, and thickness not exceeding 85 mm, where the LED light source and control gear are integrated and the overall thickness does not exceed the luminaire housing depth. Excludes luminaires with ventilation/air-purifying functions, dimming/colour-tuning smart control features, or colour-pattern/decorative films on the exterior.</t>
        </is>
      </c>
      <c r="K149" s="439" t="inlineStr">
        <is>
          <t>Energy efficiency; Energy conservation</t>
        </is>
      </c>
      <c r="L149" s="439" t="inlineStr">
        <is>
          <t>Direct</t>
        </is>
      </c>
      <c r="M149" s="439" t="inlineStr">
        <is>
          <t>Supply-side</t>
        </is>
      </c>
      <c r="N149" s="439" t="inlineStr">
        <is>
          <t>CHN</t>
        </is>
      </c>
      <c r="O149" s="439" t="inlineStr">
        <is>
          <t>national</t>
        </is>
      </c>
      <c r="P149" s="439" t="inlineStr">
        <is>
          <t>N/A</t>
        </is>
      </c>
      <c r="Q149" s="439" t="inlineStr">
        <is>
          <t>31/12/2019</t>
        </is>
      </c>
      <c r="R149" s="439" t="inlineStr">
        <is>
          <t>01/01/2021</t>
        </is>
      </c>
      <c r="S149" s="439" t="inlineStr">
        <is>
          <t>N/A</t>
        </is>
      </c>
      <c r="T149" s="439" t="inlineStr">
        <is>
          <t>N/A</t>
        </is>
      </c>
      <c r="U149" s="439" t="inlineStr">
        <is>
          <t>N/A</t>
        </is>
      </c>
      <c r="V149" s="439">
        <f>IF(R149="","In force",IF(R149="N/A","In force",IF(TODAY()&lt;DATE(VALUE(RIGHT(R149,4)),VALUE(MID(R149,4,2)),VALUE(LEFT(R149,2))),"Scheduled",IF(S149="","In force",IF(S149="N/A","In force",IF(TODAY()&lt;DATE(VALUE(RIGHT(S149,4)),VALUE(MID(S149,4,2)),VALUE(LEFT(S149,2))),"In force","Ended"))))))</f>
        <v/>
      </c>
      <c r="W149" s="439" t="inlineStr">
        <is>
          <t>State Administration for Market Regulation; Standardization Administration of China</t>
        </is>
      </c>
      <c r="X149" s="439" t="inlineStr">
        <is>
          <t>LED flat panel luminaires</t>
        </is>
      </c>
      <c r="Y149" s="439" t="inlineStr">
        <is>
          <t>new</t>
        </is>
      </c>
      <c r="Z149" s="439" t="inlineStr">
        <is>
          <t>LED flat panel luminaires for general lighting with LED as the light source, rated voltage 220 V, frequency 50 Hz, and thickness not exceeding 85 mm, with integrated LED light source and control gear. Excludes luminaires with ventilation or air-purifying functions, dimming or colour-tuning smart control features, or colour-pattern or decorative films on the exterior.</t>
        </is>
      </c>
      <c r="AA149" s="439" t="inlineStr">
        <is>
          <t>N/A</t>
        </is>
      </c>
      <c r="AB149" s="439" t="inlineStr">
        <is>
          <t>N/A</t>
        </is>
      </c>
      <c r="AC149" s="439" t="inlineStr">
        <is>
          <t>Firms</t>
        </is>
      </c>
      <c r="AD149" s="439" t="inlineStr">
        <is>
          <t>Manufacturers and importers producing, importing or selling LED flat panel luminaire products within China.</t>
        </is>
      </c>
      <c r="AE149" s="439" t="inlineStr">
        <is>
          <t>Production; Sale; Import</t>
        </is>
      </c>
      <c r="AF149" s="439" t="inlineStr">
        <is>
          <t>Production, import and sale of LED flat panel luminaire products. Products must meet the standard's minimum allowable energy efficiency values (Grade 3) before they can enter the market.</t>
        </is>
      </c>
      <c r="AG149" s="439" t="inlineStr">
        <is>
          <t>Grade 3</t>
        </is>
      </c>
      <c r="AH149" s="439" t="inlineStr">
        <is>
          <t>Energy efficiency grade</t>
        </is>
      </c>
      <c r="AI149" s="439" t="inlineStr">
        <is>
          <t>LED flat panel luminaire energy efficiency grades are classified into three levels (Grade 1 highest), with Grade 3 as the minimum allowable value i.e. the mandatory market access threshold. Luminous efficacy (lm/W) by rated power and colour temperature: ≤60 W warm white (&lt;3 500 K) Grade 3 min 75 lm/W, cool white (≥3 500 K) Grade 3 min 80 lm/W; &gt;60 W warm white Grade 3 min 85 lm/W, cool white Grade 3 min 90 lm/W.</t>
        </is>
      </c>
      <c r="AJ149" s="439" t="inlineStr">
        <is>
          <t>1) LED flat panel luminaires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149" s="439" t="inlineStr">
        <is>
          <t>N/A</t>
        </is>
      </c>
      <c r="AL149" s="439" t="inlineStr">
        <is>
          <t>N/A</t>
        </is>
      </c>
      <c r="AM149" s="439" t="inlineStr">
        <is>
          <t>Inspections or audits conducted by government authorities or third parties</t>
        </is>
      </c>
      <c r="AN149" s="439" t="inlineStr">
        <is>
          <t>Market regulatory authorities conduct energy efficiency label supervision inspections and product quality supervision spot checks on LED flat panel luminaire products.</t>
        </is>
      </c>
      <c r="AO149" s="439" t="inlineStr">
        <is>
          <t>Compliance order; Monetary penalties</t>
        </is>
      </c>
      <c r="AP149" s="439" t="inlineStr">
        <is>
          <t>For production, import or sale of LED flat panel luminaire products not conforming to the mandatory energy efficiency standard, market regulatory authorities shall order cessation of production, import and sale, confiscate illegal gains and impose fines.</t>
        </is>
      </c>
      <c r="AQ149" s="439" t="inlineStr">
        <is>
          <t>The state encourages production and use of Grade 1 and Grade 2 high-efficiency LED flat panel luminaire products; promotes the market uptake of high-efficiency LED lighting products through energy-saving product certification.</t>
        </is>
      </c>
      <c r="AR149" s="439" t="inlineStr">
        <is>
          <t>The state encourages production and use of Grade 1 and Grade 2 high-efficiency LED flat panel luminaire products; promotes the market uptake of high-efficiency LED lighting products through energy-saving product certification.</t>
        </is>
      </c>
      <c r="AS149" s="439" t="inlineStr">
        <is>
          <t>N/A</t>
        </is>
      </c>
      <c r="AT149" s="439" t="inlineStr">
        <is>
          <t>N/A</t>
        </is>
      </c>
      <c r="AU149" s="439" t="inlineStr">
        <is>
          <t>C27</t>
        </is>
      </c>
      <c r="AV149" s="439" t="inlineStr">
        <is>
          <t>CO2</t>
        </is>
      </c>
      <c r="AW149" s="439" t="inlineStr">
        <is>
          <t>Positive</t>
        </is>
      </c>
      <c r="AX149" s="439" t="inlineStr">
        <is>
          <t>Energy conservation; Industrial development</t>
        </is>
      </c>
      <c r="AY149" s="439" t="inlineStr">
        <is>
          <t>GB 38450-2019 Minimum Allowable Values of Energy Efficiency and Energy Efficiency Grades of LED Flat Panel Luminaires for General Lighting</t>
        </is>
      </c>
      <c r="AZ149" s="439" t="inlineStr">
        <is>
          <t>https://openstd.samr.gov.cn/bzgk/std/newGbInfo?hcno=0A491803E2AE7670CD30ABB7049EF1F6</t>
        </is>
      </c>
      <c r="BA149" s="439" t="inlineStr">
        <is>
          <t>N/A</t>
        </is>
      </c>
    </row>
    <row r="150">
      <c r="A150" s="439" t="inlineStr">
        <is>
          <t>CHNPRFMELI04S000</t>
        </is>
      </c>
      <c r="B150" s="439" t="inlineStr">
        <is>
          <t>Instrument</t>
        </is>
      </c>
      <c r="C150" s="439" t="inlineStr">
        <is>
          <t>Performance standard</t>
        </is>
      </c>
      <c r="D150" s="439" t="inlineStr">
        <is>
          <t>Minimum Energy Performance Standards (MEPS) for lighting systems</t>
        </is>
      </c>
      <c r="E150" s="439" t="inlineStr">
        <is>
          <t>Industry</t>
        </is>
      </c>
      <c r="F150" s="439" t="inlineStr">
        <is>
          <t>LED products for indoor lighting</t>
        </is>
      </c>
      <c r="G150" s="439" t="inlineStr">
        <is>
          <t>室内照明用 LED 产品能效限定值及能效等级</t>
        </is>
      </c>
      <c r="H150" s="439" t="inlineStr">
        <is>
          <t>Minimum Allowable Values of Energy Efficiency and Energy Efficiency Grades of LED Products for Indoor Lighting</t>
        </is>
      </c>
      <c r="I150" s="439" t="inlineStr">
        <is>
          <t>N/A</t>
        </is>
      </c>
      <c r="J150" s="439" t="inlineStr">
        <is>
          <t>GB 30255-2019 Minimum Allowable Values of Energy Efficiency and Energy Efficiency Grades of LED Products for Indoor Lighting is a mandatory national standard, published on 4 April 2019 and effective 1 November 2020, replacing GB 30255-2013. It applies to LED downlights (beam angle &gt; 60°), directional integrated LED lamps (PAR16/PAR20/PAR30/PAR38 series, caps GU10/B22/E14/E27), and non-directional self-ballasted LED lamps (2 W–60 W). Excludes products with dimming or colour-tuning smart control functions.</t>
        </is>
      </c>
      <c r="K150" s="439" t="inlineStr">
        <is>
          <t>Energy efficiency; Energy conservation</t>
        </is>
      </c>
      <c r="L150" s="439" t="inlineStr">
        <is>
          <t>Direct</t>
        </is>
      </c>
      <c r="M150" s="439" t="inlineStr">
        <is>
          <t>Supply-side</t>
        </is>
      </c>
      <c r="N150" s="439" t="inlineStr">
        <is>
          <t>CHN</t>
        </is>
      </c>
      <c r="O150" s="439" t="inlineStr">
        <is>
          <t>national</t>
        </is>
      </c>
      <c r="P150" s="439" t="inlineStr">
        <is>
          <t>N/A</t>
        </is>
      </c>
      <c r="Q150" s="439" t="inlineStr">
        <is>
          <t>18/12/2013</t>
        </is>
      </c>
      <c r="R150" s="439" t="inlineStr">
        <is>
          <t>01/09/2014</t>
        </is>
      </c>
      <c r="S150" s="439" t="inlineStr">
        <is>
          <t>N/A</t>
        </is>
      </c>
      <c r="T150" s="439" t="inlineStr">
        <is>
          <t>04/04/2019</t>
        </is>
      </c>
      <c r="U150" s="439" t="inlineStr">
        <is>
          <t>On 4 April 2019, GB 30255-2019 was published, replacing GB 30255-2013, expanding the scope to LED downlights and directional integrated LED lamps, and raising energy efficiency values while adding colour rendering index and lumen maintenance requirements.</t>
        </is>
      </c>
      <c r="V150" s="439">
        <f>IF(R150="","In force",IF(R150="N/A","In force",IF(TODAY()&lt;DATE(VALUE(RIGHT(R150,4)),VALUE(MID(R150,4,2)),VALUE(LEFT(R150,2))),"Scheduled",IF(S150="","In force",IF(S150="N/A","In force",IF(TODAY()&lt;DATE(VALUE(RIGHT(S150,4)),VALUE(MID(S150,4,2)),VALUE(LEFT(S150,2))),"In force","Ended"))))))</f>
        <v/>
      </c>
      <c r="W150" s="439" t="inlineStr">
        <is>
          <t>State Administration for Market Regulation; Standardization Administration of China</t>
        </is>
      </c>
      <c r="X150" s="439" t="inlineStr">
        <is>
          <t>LED products for indoor lighting</t>
        </is>
      </c>
      <c r="Y150" s="439" t="inlineStr">
        <is>
          <t>new</t>
        </is>
      </c>
      <c r="Z150" s="439" t="inlineStr">
        <is>
          <t>LED downlights (AC ≤250 V, 50 Hz, rated power ≥2 W, beam angle &gt; 60°); directional integrated LED lamps (AC 220 V, 50 Hz, caps GU10/B22/E14/E27, PAR16/PAR20/PAR30/PAR38 series); non-directional self-ballasted LED lamps (AC 220 V, 50 Hz, 2 W ≤ rated power ≤ 60 W). Excludes products with dimming or colour-tuning smart control functions.</t>
        </is>
      </c>
      <c r="AA150" s="439" t="inlineStr">
        <is>
          <t>N/A</t>
        </is>
      </c>
      <c r="AB150" s="439" t="inlineStr">
        <is>
          <t>N/A</t>
        </is>
      </c>
      <c r="AC150" s="439" t="inlineStr">
        <is>
          <t>Firms</t>
        </is>
      </c>
      <c r="AD150" s="439" t="inlineStr">
        <is>
          <t>Manufacturers and importers producing, importing or selling indoor LED lighting products within China.</t>
        </is>
      </c>
      <c r="AE150" s="439" t="inlineStr">
        <is>
          <t>Production; Sale; Import</t>
        </is>
      </c>
      <c r="AF150" s="439" t="inlineStr">
        <is>
          <t>Production, import and sale of indoor LED lighting products. Products must meet the standard's minimum allowable energy efficiency values (Grade 3) before they can enter the market.</t>
        </is>
      </c>
      <c r="AG150" s="439" t="inlineStr">
        <is>
          <t>Grade 3</t>
        </is>
      </c>
      <c r="AH150" s="439" t="inlineStr">
        <is>
          <t>Energy efficiency grade</t>
        </is>
      </c>
      <c r="AI150" s="439" t="inlineStr">
        <is>
          <t>LED product energy efficiency grades are classified into three levels (Grade 1 highest), with Grade 3 as the minimum allowable value i.e. the mandatory market access threshold. By product type and colour temperature: LED downlights warm white (&lt;3 500 K) Grade 3 min 75 lm/W, cool white (≥3 500 K) Grade 3 min 80 lm/W; directional integrated LED lamps warm white Grade 3 min 80 lm/W, cool white Grade 3 min 90 lm/W; non-directional self-ballasted LED lamps warm white Grade 3 min 75 lm/W, cool white Grade 3 min 85 lm/W. Colour rendering index Ra ≥ 80 and R9 &gt; 0; lumen maintenance at 3 000 h.</t>
        </is>
      </c>
      <c r="AJ150" s="439" t="inlineStr">
        <is>
          <t>1) Indoor LED products must meet the standard's minimum allowable energy efficiency values (Grade 3) before they can be produced, imported or sold; 2) Products must bear an energy efficiency grade label; 3) Products must also meet colour rendering index requirements (Ra ≥ 80, R9 &gt; 0) and lumen maintenance requirements; 4) Energy efficiency grades are classified as Grade 1 (highest), Grade 2 and Grade 3, with Grade 3 as the minimum market access requirement.</t>
        </is>
      </c>
      <c r="AK150" s="439" t="inlineStr">
        <is>
          <t>N/A</t>
        </is>
      </c>
      <c r="AL150" s="439" t="inlineStr">
        <is>
          <t>N/A</t>
        </is>
      </c>
      <c r="AM150" s="439" t="inlineStr">
        <is>
          <t>Inspections or audits conducted by government authorities or third parties</t>
        </is>
      </c>
      <c r="AN150" s="439" t="inlineStr">
        <is>
          <t>Market regulatory authorities conduct energy efficiency label supervision inspections and product quality supervision spot checks on indoor LED lighting products.</t>
        </is>
      </c>
      <c r="AO150" s="439" t="inlineStr">
        <is>
          <t>Compliance order; Monetary penalties</t>
        </is>
      </c>
      <c r="AP150" s="439" t="inlineStr">
        <is>
          <t>For production, import or sale of indoor LED lighting products not conforming to the mandatory energy efficiency standard, market regulatory authorities shall order cessation of production, import and sale, confiscate illegal gains and impose fines.</t>
        </is>
      </c>
      <c r="AQ150" s="439" t="inlineStr">
        <is>
          <t>The state encourages production and use of Grade 1 and Grade 2 high-efficiency indoor LED lighting products; promotes the market uptake of high-efficiency LED lighting products through energy-saving product certification and green procurement.</t>
        </is>
      </c>
      <c r="AR150" s="439" t="inlineStr">
        <is>
          <t>The state encourages production and use of Grade 1 and Grade 2 high-efficiency indoor LED lighting products; promotes the market uptake of high-efficiency LED lighting products through energy-saving product certification and green procurement.</t>
        </is>
      </c>
      <c r="AS150" s="439" t="inlineStr">
        <is>
          <t>N/A</t>
        </is>
      </c>
      <c r="AT150" s="439" t="inlineStr">
        <is>
          <t>N/A</t>
        </is>
      </c>
      <c r="AU150" s="439" t="inlineStr">
        <is>
          <t>C27</t>
        </is>
      </c>
      <c r="AV150" s="439" t="inlineStr">
        <is>
          <t>CO2</t>
        </is>
      </c>
      <c r="AW150" s="439" t="inlineStr">
        <is>
          <t>Positive</t>
        </is>
      </c>
      <c r="AX150" s="439" t="inlineStr">
        <is>
          <t>Energy conservation; Industrial development</t>
        </is>
      </c>
      <c r="AY150" s="439" t="inlineStr">
        <is>
          <t>GB 30255-2019 Minimum Allowable Values of Energy Efficiency and Energy Efficiency Grades of LED Products for Indoor Lighting</t>
        </is>
      </c>
      <c r="AZ150" s="439" t="inlineStr">
        <is>
          <t>https://openstd.samr.gov.cn/bzgk/std/newGbInfo?hcno=4BEB317A9F75B860E0630320F5D80374</t>
        </is>
      </c>
      <c r="BA150" s="439" t="inlineStr">
        <is>
          <t>GB 30255-2013 (superseded): https://openstd.samr.gov.cn/bzgk/std/newGbInfo?hcno=D96319301123AFD0D059D7250A109E71</t>
        </is>
      </c>
    </row>
    <row r="151">
      <c r="A151" s="439" t="inlineStr">
        <is>
          <t>CHNPRFMELI05S000</t>
        </is>
      </c>
      <c r="B151" s="439" t="inlineStr">
        <is>
          <t>Instrument</t>
        </is>
      </c>
      <c r="C151" s="439" t="inlineStr">
        <is>
          <t>Performance standard</t>
        </is>
      </c>
      <c r="D151" s="439" t="inlineStr">
        <is>
          <t>Minimum Energy Performance Standards (MEPS) for lighting systems</t>
        </is>
      </c>
      <c r="E151" s="439" t="inlineStr">
        <is>
          <t>Transport</t>
        </is>
      </c>
      <c r="F151" s="439" t="inlineStr">
        <is>
          <t>Road and tunnel lighting</t>
        </is>
      </c>
      <c r="G151" s="439" t="inlineStr">
        <is>
          <t>道路和隧道照明用 LED 灯具能效限定值及能效等级</t>
        </is>
      </c>
      <c r="H151" s="439" t="inlineStr">
        <is>
          <t>Minimum Allowable Values of Energy Efficiency and Energy Efficiency Grades of LED Luminaires for Road and Tunnel Lighting</t>
        </is>
      </c>
      <c r="I151" s="439" t="inlineStr">
        <is>
          <t>N/A</t>
        </is>
      </c>
      <c r="J151" s="439" t="inlineStr">
        <is>
          <t>GB 37478-2019 Minimum Allowable Values of Energy Efficiency and Energy Efficiency Grades of LED Luminaires for Road and Tunnel Lighting is a mandatory national standard, published on 4 April 2019 and effective 1 November 2020. It applies to road and tunnel LED luminaires with rated voltage AC 220 V and frequency 50 Hz, where the LED light source and control gear are integrated, including luminaires with independent dimmable control interfaces but excluding those with smart control or remote switching functional modules.</t>
        </is>
      </c>
      <c r="K151" s="439" t="inlineStr">
        <is>
          <t>Energy efficiency; Energy conservation</t>
        </is>
      </c>
      <c r="L151" s="439" t="inlineStr">
        <is>
          <t>Direct</t>
        </is>
      </c>
      <c r="M151" s="439" t="inlineStr">
        <is>
          <t>Supply-side</t>
        </is>
      </c>
      <c r="N151" s="439" t="inlineStr">
        <is>
          <t>CHN</t>
        </is>
      </c>
      <c r="O151" s="439" t="inlineStr">
        <is>
          <t>national</t>
        </is>
      </c>
      <c r="P151" s="439" t="inlineStr">
        <is>
          <t>N/A</t>
        </is>
      </c>
      <c r="Q151" s="439" t="inlineStr">
        <is>
          <t>04/04/2019</t>
        </is>
      </c>
      <c r="R151" s="439" t="inlineStr">
        <is>
          <t>01/11/2020</t>
        </is>
      </c>
      <c r="S151" s="439" t="inlineStr">
        <is>
          <t>N/A</t>
        </is>
      </c>
      <c r="T151" s="439" t="inlineStr">
        <is>
          <t>N/A</t>
        </is>
      </c>
      <c r="U151" s="439" t="inlineStr">
        <is>
          <t>N/A</t>
        </is>
      </c>
      <c r="V151" s="439">
        <f>IF(R151="","In force",IF(R151="N/A","In force",IF(TODAY()&lt;DATE(VALUE(RIGHT(R151,4)),VALUE(MID(R151,4,2)),VALUE(LEFT(R151,2))),"Scheduled",IF(S151="","In force",IF(S151="N/A","In force",IF(TODAY()&lt;DATE(VALUE(RIGHT(S151,4)),VALUE(MID(S151,4,2)),VALUE(LEFT(S151,2))),"In force","Ended"))))))</f>
        <v/>
      </c>
      <c r="W151" s="439" t="inlineStr">
        <is>
          <t>State Administration for Market Regulation; Standardization Administration of China</t>
        </is>
      </c>
      <c r="X151" s="439" t="inlineStr">
        <is>
          <t>Road and tunnel LED luminaires</t>
        </is>
      </c>
      <c r="Y151" s="439" t="inlineStr">
        <is>
          <t>new</t>
        </is>
      </c>
      <c r="Z151" s="439" t="inlineStr">
        <is>
          <t>Road and tunnel LED luminaires with rated voltage AC 220 V and frequency 50 Hz, with integrated LED light source and control gear. Includes luminaires with independent dimmable control interfaces but excludes those with smart control or remote switching functional modules.</t>
        </is>
      </c>
      <c r="AA151" s="439" t="inlineStr">
        <is>
          <t>N/A</t>
        </is>
      </c>
      <c r="AB151" s="439" t="inlineStr">
        <is>
          <t>N/A</t>
        </is>
      </c>
      <c r="AC151" s="439" t="inlineStr">
        <is>
          <t>Firms</t>
        </is>
      </c>
      <c r="AD151" s="439" t="inlineStr">
        <is>
          <t>Manufacturers and importers producing, importing or selling road and tunnel LED luminaires within China.</t>
        </is>
      </c>
      <c r="AE151" s="439" t="inlineStr">
        <is>
          <t>Production; Sale; Import</t>
        </is>
      </c>
      <c r="AF151" s="439" t="inlineStr">
        <is>
          <t>Production, import and sale of road and tunnel LED luminaires. Products must meet the standard's minimum allowable energy efficiency values (Grade 3) before they can enter the market.</t>
        </is>
      </c>
      <c r="AG151" s="439" t="inlineStr">
        <is>
          <t>Grade 3</t>
        </is>
      </c>
      <c r="AH151" s="439" t="inlineStr">
        <is>
          <t>Energy efficiency grade</t>
        </is>
      </c>
      <c r="AI151" s="439" t="inlineStr">
        <is>
          <t>Road and tunnel LED luminaire energy efficiency grades are classified into three levels (Grade 1 highest), with Grade 3 as the minimum allowable value i.e. the mandatory market access threshold. Luminous efficacy (lm/W) by rated power and colour temperature: ≤60 W warm white (&lt;3 500 K) Grade 3 min 95 lm/W, cool white (3 500 K–5 000 K) Grade 3 min 100 lm/W; &gt;60 W warm white Grade 3 min 100 lm/W, cool white Grade 3 min 105 lm/W. Initial colour rendering index ≥ 70; lumen maintenance at 3 000 h.</t>
        </is>
      </c>
      <c r="AJ151" s="439" t="inlineStr">
        <is>
          <t>1) Road and tunnel LED luminaires must meet the standard's minimum allowable energy efficiency values (Grade 3) before they can be produced, imported or sold; 2) Products must bear an energy efficiency grade label; 3) Products must also meet minimum colour rendering index (≥ 70) and lumen maintenance requirements; 4) Energy efficiency grades are classified as Grade 1 (highest), Grade 2 and Grade 3, with Grade 3 as the minimum market access requirement.</t>
        </is>
      </c>
      <c r="AK151" s="439" t="inlineStr">
        <is>
          <t>N/A</t>
        </is>
      </c>
      <c r="AL151" s="439" t="inlineStr">
        <is>
          <t>N/A</t>
        </is>
      </c>
      <c r="AM151" s="439" t="inlineStr">
        <is>
          <t>Inspections or audits conducted by government authorities or third parties</t>
        </is>
      </c>
      <c r="AN151" s="439" t="inlineStr">
        <is>
          <t>Market regulatory authorities conduct energy efficiency label supervision inspections and product quality supervision spot checks on road and tunnel LED luminaire products.</t>
        </is>
      </c>
      <c r="AO151" s="439" t="inlineStr">
        <is>
          <t>Compliance order; Monetary penalties</t>
        </is>
      </c>
      <c r="AP151" s="439" t="inlineStr">
        <is>
          <t>For production, import or sale of road and tunnel LED luminaires not conforming to the mandatory energy efficiency standard, market regulatory authorities shall order cessation of production, import and sale, confiscate illegal gains and impose fines.</t>
        </is>
      </c>
      <c r="AQ151" s="439" t="inlineStr">
        <is>
          <t>The state encourages use of Grade 1 and Grade 2 high-efficiency LED luminaires in urban road, tunnel and outdoor public lighting projects; promotes the market uptake of high-efficiency road lighting products through energy-saving product certification and green procurement of public lighting.</t>
        </is>
      </c>
      <c r="AR151" s="439" t="inlineStr">
        <is>
          <t>The state encourages use of Grade 1 and Grade 2 high-efficiency LED luminaires in urban road, tunnel and outdoor public lighting projects; promotes the market uptake of high-efficiency road lighting products through energy-saving product certification and green procurement of public lighting.</t>
        </is>
      </c>
      <c r="AS151" s="439" t="inlineStr">
        <is>
          <t>N/A</t>
        </is>
      </c>
      <c r="AT151" s="439" t="inlineStr">
        <is>
          <t>N/A</t>
        </is>
      </c>
      <c r="AU151" s="439" t="inlineStr">
        <is>
          <t>C27</t>
        </is>
      </c>
      <c r="AV151" s="439" t="inlineStr">
        <is>
          <t>CO2</t>
        </is>
      </c>
      <c r="AW151" s="439" t="inlineStr">
        <is>
          <t>Positive</t>
        </is>
      </c>
      <c r="AX151" s="439" t="inlineStr">
        <is>
          <t>Energy conservation; Industrial development</t>
        </is>
      </c>
      <c r="AY151" s="439" t="inlineStr">
        <is>
          <t>GB 37478-2019 Minimum Allowable Values of Energy Efficiency and Energy Efficiency Grades of LED Luminaires for Road and Tunnel Lighting</t>
        </is>
      </c>
      <c r="AZ151" s="439" t="inlineStr">
        <is>
          <t>https://openstd.samr.gov.cn/bzgk/std/newGbInfo?hcno=A9707971EC81F8FE912F5A4AED47F4FE</t>
        </is>
      </c>
      <c r="BA151" s="439" t="inlineStr">
        <is>
          <t>N/A</t>
        </is>
      </c>
    </row>
    <row r="152">
      <c r="A152" s="439" t="inlineStr">
        <is>
          <t>CHNPRFMELI06S000</t>
        </is>
      </c>
      <c r="B152" s="439" t="inlineStr">
        <is>
          <t>Instrument</t>
        </is>
      </c>
      <c r="C152" s="439" t="inlineStr">
        <is>
          <t>Performance standard</t>
        </is>
      </c>
      <c r="D152" s="439" t="inlineStr">
        <is>
          <t>Minimum Energy Performance Standards (MEPS) for lighting systems</t>
        </is>
      </c>
      <c r="E152" s="439" t="inlineStr">
        <is>
          <t>Industry; Business</t>
        </is>
      </c>
      <c r="F152" s="439" t="inlineStr">
        <is>
          <t>General lighting and industrial lighting</t>
        </is>
      </c>
      <c r="G152" s="439" t="inlineStr">
        <is>
          <t>金属卤化物灯能效限定值及能效等级</t>
        </is>
      </c>
      <c r="H152" s="439" t="inlineStr">
        <is>
          <t>Minimum Allowable Values of Energy Efficiency and Energy Efficiency Grades for Metal-Halide Lamps</t>
        </is>
      </c>
      <c r="I152" s="439" t="inlineStr">
        <is>
          <t>N/A</t>
        </is>
      </c>
      <c r="J152" s="439" t="inlineStr">
        <is>
          <t>GB 20054-2015 Minimum Allowable Values of Energy Efficiency and Energy Efficiency Grades for Metal-Halide Lamps is a mandatory national standard, published on 10 December 2015 and effective 1 January 2017, replacing GB 20054-2006. It applies to metal-halide lamp products, including single-ended, double-ended and ceramic metal-halide lamps. Energy efficiency grades are classified into three levels (Grade 1 highest), with Grade 3 as the minimum allowable value i.e. the mandatory market access threshold.</t>
        </is>
      </c>
      <c r="K152" s="439" t="inlineStr">
        <is>
          <t>Energy efficiency; Energy conservation</t>
        </is>
      </c>
      <c r="L152" s="439" t="inlineStr">
        <is>
          <t>Direct</t>
        </is>
      </c>
      <c r="M152" s="439" t="inlineStr">
        <is>
          <t>Supply-side</t>
        </is>
      </c>
      <c r="N152" s="439" t="inlineStr">
        <is>
          <t>CHN</t>
        </is>
      </c>
      <c r="O152" s="439" t="inlineStr">
        <is>
          <t>national</t>
        </is>
      </c>
      <c r="P152" s="439" t="inlineStr">
        <is>
          <t>N/A</t>
        </is>
      </c>
      <c r="Q152" s="439" t="inlineStr">
        <is>
          <t>09/01/2006</t>
        </is>
      </c>
      <c r="R152" s="439" t="inlineStr">
        <is>
          <t>01/07/2006</t>
        </is>
      </c>
      <c r="S152" s="439" t="inlineStr">
        <is>
          <t>N/A</t>
        </is>
      </c>
      <c r="T152" s="439" t="inlineStr">
        <is>
          <t>10/12/2015</t>
        </is>
      </c>
      <c r="U152" s="439" t="inlineStr">
        <is>
          <t>On 10 December 2015, GB 20054-2015 was published, replacing GB 20054-2006, expanding the scope to ceramic metal-halide lamps and raising energy efficiency values across all grades.</t>
        </is>
      </c>
      <c r="V152" s="439">
        <f>IF(R152="","In force",IF(R152="N/A","In force",IF(TODAY()&lt;DATE(VALUE(RIGHT(R152,4)),VALUE(MID(R152,4,2)),VALUE(LEFT(R152,2))),"Scheduled",IF(S152="","In force",IF(S152="N/A","In force",IF(TODAY()&lt;DATE(VALUE(RIGHT(S152,4)),VALUE(MID(S152,4,2)),VALUE(LEFT(S152,2))),"In force","Ended"))))))</f>
        <v/>
      </c>
      <c r="W152" s="439" t="inlineStr">
        <is>
          <t>State Administration for Market Regulation; Standardization Administration of China</t>
        </is>
      </c>
      <c r="X152" s="439" t="inlineStr">
        <is>
          <t>Metal-halide lamps</t>
        </is>
      </c>
      <c r="Y152" s="439" t="inlineStr">
        <is>
          <t>new</t>
        </is>
      </c>
      <c r="Z152" s="439" t="inlineStr">
        <is>
          <t>Metal-halide lamp products, including single-ended metal-halide lamps (175 W–1 500 W), double-ended metal-halide lamps (70 W–250 W), and ceramic metal-halide lamps (20 W–400 W).</t>
        </is>
      </c>
      <c r="AA152" s="439" t="inlineStr">
        <is>
          <t>N/A</t>
        </is>
      </c>
      <c r="AB152" s="439" t="inlineStr">
        <is>
          <t>N/A</t>
        </is>
      </c>
      <c r="AC152" s="439" t="inlineStr">
        <is>
          <t>Firms</t>
        </is>
      </c>
      <c r="AD152" s="439" t="inlineStr">
        <is>
          <t>Manufacturers and importers producing, importing or selling metal-halide lamp products within China.</t>
        </is>
      </c>
      <c r="AE152" s="439" t="inlineStr">
        <is>
          <t>Production; Sale; Import</t>
        </is>
      </c>
      <c r="AF152" s="439" t="inlineStr">
        <is>
          <t>Production, import and sale of metal-halide lamp products. Products must meet the standard's minimum allowable energy efficiency values (Grade 3) before they can enter the market.</t>
        </is>
      </c>
      <c r="AG152" s="439" t="inlineStr">
        <is>
          <t>Grade 3</t>
        </is>
      </c>
      <c r="AH152" s="439" t="inlineStr">
        <is>
          <t>Energy efficiency grade</t>
        </is>
      </c>
      <c r="AI152" s="439" t="inlineStr">
        <is>
          <t>Metal-halide lamp energy efficiency grades are classified into three levels (Grade 1 highest), with Grade 3 as the minimum allowable value i.e. the mandatory market access threshold. Luminous efficacy (lm/W) by lamp type: single-ended metal-halide lamps (175 W–1 500 W) Grade 3 min 64–88 lm/W; double-ended metal-halide lamps (70 W–250 W) Grade 3 min 61–71 lm/W; ceramic metal-halide lamps (20 W–400 W) Grade 3 min 70–90 lm/W.</t>
        </is>
      </c>
      <c r="AJ152" s="439" t="inlineStr">
        <is>
          <t>1) Metal-halide lamps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152" s="439" t="inlineStr">
        <is>
          <t>N/A</t>
        </is>
      </c>
      <c r="AL152" s="439" t="inlineStr">
        <is>
          <t>N/A</t>
        </is>
      </c>
      <c r="AM152" s="439" t="inlineStr">
        <is>
          <t>Inspections or audits conducted by government authorities or third parties</t>
        </is>
      </c>
      <c r="AN152" s="439" t="inlineStr">
        <is>
          <t>Market regulatory authorities conduct energy efficiency label supervision inspections and product quality supervision spot checks on metal-halide lamp products.</t>
        </is>
      </c>
      <c r="AO152" s="439" t="inlineStr">
        <is>
          <t>Compliance order; Monetary penalties</t>
        </is>
      </c>
      <c r="AP152" s="439" t="inlineStr">
        <is>
          <t>For production, import or sale of metal-halide lamp products not conforming to the mandatory energy efficiency standard, market regulatory authorities shall order cessation of production, import and sale, confiscate illegal gains and impose fines.</t>
        </is>
      </c>
      <c r="AQ152" s="439" t="inlineStr">
        <is>
          <t>The state encourages production and use of Grade 1 and Grade 2 high-efficiency metal-halide lamp products; promotes the market uptake of high-efficiency lighting products through energy-saving product certification.</t>
        </is>
      </c>
      <c r="AR152" s="439" t="inlineStr">
        <is>
          <t>The state encourages production and use of Grade 1 and Grade 2 high-efficiency metal-halide lamp products; promotes the market uptake of high-efficiency lighting products through energy-saving product certification.</t>
        </is>
      </c>
      <c r="AS152" s="439" t="inlineStr">
        <is>
          <t>N/A</t>
        </is>
      </c>
      <c r="AT152" s="439" t="inlineStr">
        <is>
          <t>N/A</t>
        </is>
      </c>
      <c r="AU152" s="439" t="inlineStr">
        <is>
          <t>C27</t>
        </is>
      </c>
      <c r="AV152" s="439" t="inlineStr">
        <is>
          <t>CO2</t>
        </is>
      </c>
      <c r="AW152" s="439" t="inlineStr">
        <is>
          <t>Positive</t>
        </is>
      </c>
      <c r="AX152" s="439" t="inlineStr">
        <is>
          <t>Energy conservation; Industrial development</t>
        </is>
      </c>
      <c r="AY152" s="439" t="inlineStr">
        <is>
          <t>GB 20054-2015 Minimum Allowable Values of Energy Efficiency and Energy Efficiency Grades for Metal-Halide Lamps</t>
        </is>
      </c>
      <c r="AZ152" s="439" t="inlineStr">
        <is>
          <t>https://openstd.samr.gov.cn/bzgk/gb/newGbInfo?hcno=2F0F9222CCE78515A0BDF7AE60AF0828</t>
        </is>
      </c>
      <c r="BA152" s="439" t="inlineStr">
        <is>
          <t>GB 20054-2006 (superseded): https://std.samr.gov.cn/gb/search/gbDetailed?id=71F772D7C577D3A7E05397BE0A0AB82A</t>
        </is>
      </c>
    </row>
    <row r="153">
      <c r="A153" s="439" t="inlineStr">
        <is>
          <t>CHNPRFMELI07S000</t>
        </is>
      </c>
      <c r="B153" s="439" t="inlineStr">
        <is>
          <t>Instrument</t>
        </is>
      </c>
      <c r="C153" s="439" t="inlineStr">
        <is>
          <t>Performance standard</t>
        </is>
      </c>
      <c r="D153" s="439" t="inlineStr">
        <is>
          <t>Minimum Energy Performance Standards (MEPS) for lighting systems</t>
        </is>
      </c>
      <c r="E153" s="439" t="inlineStr">
        <is>
          <t>Industry</t>
        </is>
      </c>
      <c r="F153" s="439" t="inlineStr">
        <is>
          <t>Tungsten halogen lamp products for general lighting</t>
        </is>
      </c>
      <c r="G153" s="439" t="inlineStr">
        <is>
          <t>普通照明用卤钨灯能效限定值及节能评价值</t>
        </is>
      </c>
      <c r="H153" s="439" t="inlineStr">
        <is>
          <t>Minimum Allowable Values of Energy Efficiency and Evaluating Values of Energy Conservation of Tungsten Halogen Lamps for General Lighting</t>
        </is>
      </c>
      <c r="I153" s="439" t="inlineStr">
        <is>
          <t>N/A</t>
        </is>
      </c>
      <c r="J153" s="439" t="inlineStr">
        <is>
          <t>GB 31276-2014 Minimum Allowable Values of Energy Efficiency and Evaluating Values of Energy Conservation of Tungsten Halogen Lamps for General Lighting is a mandatory national standard, published on 10 October 2014 and effective 1 September 2015. It applies to tungsten halogen lamps for general lighting, setting the minimum allowable energy efficiency values and the evaluating values of energy conservation.</t>
        </is>
      </c>
      <c r="K153" s="439" t="inlineStr">
        <is>
          <t>Energy efficiency; Energy conservation</t>
        </is>
      </c>
      <c r="L153" s="439" t="inlineStr">
        <is>
          <t>Direct</t>
        </is>
      </c>
      <c r="M153" s="439" t="inlineStr">
        <is>
          <t>Supply-side</t>
        </is>
      </c>
      <c r="N153" s="439" t="inlineStr">
        <is>
          <t>CHN</t>
        </is>
      </c>
      <c r="O153" s="439" t="inlineStr">
        <is>
          <t>national</t>
        </is>
      </c>
      <c r="P153" s="439" t="inlineStr">
        <is>
          <t>N/A</t>
        </is>
      </c>
      <c r="Q153" s="439" t="inlineStr">
        <is>
          <t>10/10/2014</t>
        </is>
      </c>
      <c r="R153" s="439" t="inlineStr">
        <is>
          <t>01/09/2015</t>
        </is>
      </c>
      <c r="S153" s="439" t="inlineStr">
        <is>
          <t>N/A</t>
        </is>
      </c>
      <c r="T153" s="439" t="inlineStr">
        <is>
          <t>N/A</t>
        </is>
      </c>
      <c r="U153" s="439" t="inlineStr">
        <is>
          <t>N/A</t>
        </is>
      </c>
      <c r="V153" s="439">
        <f>IF(R153="","In force",IF(R153="N/A","In force",IF(TODAY()&lt;DATE(VALUE(RIGHT(R153,4)),VALUE(MID(R153,4,2)),VALUE(LEFT(R153,2))),"Scheduled",IF(S153="","In force",IF(S153="N/A","In force",IF(TODAY()&lt;DATE(VALUE(RIGHT(S153,4)),VALUE(MID(S153,4,2)),VALUE(LEFT(S153,2))),"In force","Ended"))))))</f>
        <v/>
      </c>
      <c r="W153" s="439" t="inlineStr">
        <is>
          <t>State Administration for Market Regulation; Standardization Administration of China</t>
        </is>
      </c>
      <c r="X153" s="439" t="inlineStr">
        <is>
          <t>Tungsten halogen lamps for general lighting</t>
        </is>
      </c>
      <c r="Y153" s="439" t="inlineStr">
        <is>
          <t>new</t>
        </is>
      </c>
      <c r="Z153" s="439" t="inlineStr">
        <is>
          <t>Tungsten halogen lamp products for household, commercial and similar general lighting applications.</t>
        </is>
      </c>
      <c r="AA153" s="439" t="inlineStr">
        <is>
          <t>N/A</t>
        </is>
      </c>
      <c r="AB153" s="439" t="inlineStr">
        <is>
          <t>N/A</t>
        </is>
      </c>
      <c r="AC153" s="439" t="inlineStr">
        <is>
          <t>Firms</t>
        </is>
      </c>
      <c r="AD153" s="439" t="inlineStr">
        <is>
          <t>Manufacturers and importers producing, importing or selling tungsten halogen lamp products for general lighting within China.</t>
        </is>
      </c>
      <c r="AE153" s="439" t="inlineStr">
        <is>
          <t>Production; Sale; Import</t>
        </is>
      </c>
      <c r="AF153" s="439" t="inlineStr">
        <is>
          <t>Production, import and sale of tungsten halogen lamp products for general lighting. Products must meet the standard's minimum allowable energy efficiency values before they can enter the market.</t>
        </is>
      </c>
      <c r="AG153" s="439" t="inlineStr">
        <is>
          <t>Grade 3</t>
        </is>
      </c>
      <c r="AH153" s="439" t="inlineStr">
        <is>
          <t>Energy efficiency grade</t>
        </is>
      </c>
      <c r="AI153" s="439" t="inlineStr">
        <is>
          <t>Tungsten halogen lamps are evaluated by minimum allowable energy efficiency values and evaluating values of energy conservation. The minimum allowable value is the market access baseline luminous efficacy requirement; the evaluating value is the luminous efficacy level required for energy conservation certification. Minimum luminous efficacy values (lm/W) are set by lamp base type and rated power.</t>
        </is>
      </c>
      <c r="AJ153" s="439" t="inlineStr">
        <is>
          <t>1) Tungsten halogen lamps must meet the standard's minimum allowable energy efficiency values before they can be produced, imported or sold; 2) Products meeting the evaluating values of energy conservation are eligible for energy-saving product certification; 3) Products must bear energy efficiency information labelling.</t>
        </is>
      </c>
      <c r="AK153" s="439" t="inlineStr">
        <is>
          <t>N/A</t>
        </is>
      </c>
      <c r="AL153" s="439" t="inlineStr">
        <is>
          <t>N/A</t>
        </is>
      </c>
      <c r="AM153" s="439" t="inlineStr">
        <is>
          <t>Inspections or audits conducted by government authorities or third parties</t>
        </is>
      </c>
      <c r="AN153" s="439" t="inlineStr">
        <is>
          <t>Market regulatory authorities conduct energy efficiency label supervision inspections and product quality supervision spot checks on tungsten halogen lamp products.</t>
        </is>
      </c>
      <c r="AO153" s="439" t="inlineStr">
        <is>
          <t>Compliance order; Monetary penalties</t>
        </is>
      </c>
      <c r="AP153" s="439" t="inlineStr">
        <is>
          <t>For production, import or sale of tungsten halogen lamp products not conforming to the mandatory energy efficiency standard, market regulatory authorities shall order cessation of production, import and sale, confiscate illegal gains and impose fines.</t>
        </is>
      </c>
      <c r="AQ153" s="439" t="inlineStr">
        <is>
          <t>The state encourages production and use of tungsten halogen lamp products that meet the evaluating values of energy conservation; guides consumers to choose high-efficiency lighting products.</t>
        </is>
      </c>
      <c r="AR153" s="439" t="inlineStr">
        <is>
          <t>The state encourages production and use of tungsten halogen lamp products that meet the evaluating values of energy conservation; guides consumers to choose high-efficiency lighting products.</t>
        </is>
      </c>
      <c r="AS153" s="439" t="inlineStr">
        <is>
          <t>N/A</t>
        </is>
      </c>
      <c r="AT153" s="439" t="inlineStr">
        <is>
          <t>N/A</t>
        </is>
      </c>
      <c r="AU153" s="439" t="inlineStr">
        <is>
          <t>C27</t>
        </is>
      </c>
      <c r="AV153" s="439" t="inlineStr">
        <is>
          <t>CO2</t>
        </is>
      </c>
      <c r="AW153" s="439" t="inlineStr">
        <is>
          <t>Positive</t>
        </is>
      </c>
      <c r="AX153" s="439" t="inlineStr">
        <is>
          <t>Energy conservation; Industrial development</t>
        </is>
      </c>
      <c r="AY153" s="439" t="inlineStr">
        <is>
          <t>GB 31276-2014 Minimum Allowable Values of Energy Efficiency and Evaluating Values of Energy Conservation of Tungsten Halogen Lamps for General Lighting</t>
        </is>
      </c>
      <c r="AZ153" s="439" t="inlineStr">
        <is>
          <t>https://openstd.samr.gov.cn/bzgk/std/newGbInfo?hcno=BE2116F517C3A96819AA79060EC50755</t>
        </is>
      </c>
      <c r="BA153" s="439" t="inlineStr">
        <is>
          <t>N/A</t>
        </is>
      </c>
    </row>
    <row r="154">
      <c r="A154" s="439" t="inlineStr">
        <is>
          <t>CHNPRFMELI08S000</t>
        </is>
      </c>
      <c r="B154" s="439" t="inlineStr">
        <is>
          <t>Instrument</t>
        </is>
      </c>
      <c r="C154" s="439" t="inlineStr">
        <is>
          <t>Performance standard</t>
        </is>
      </c>
      <c r="D154" s="439" t="inlineStr">
        <is>
          <t>Minimum Energy Performance Standards (MEPS) for lighting systems</t>
        </is>
      </c>
      <c r="E154" s="439" t="inlineStr">
        <is>
          <t>Transport</t>
        </is>
      </c>
      <c r="F154" s="439" t="inlineStr">
        <is>
          <t>Road and outdoor lighting</t>
        </is>
      </c>
      <c r="G154" s="439" t="inlineStr">
        <is>
          <t>高压钠灯能效限定值及能效等级</t>
        </is>
      </c>
      <c r="H154" s="439" t="inlineStr">
        <is>
          <t>Minimum Allowable Values of Energy Efficiency and Energy Efficiency Grades for High-Pressure Sodium Vapour Lamps</t>
        </is>
      </c>
      <c r="I154" s="439" t="inlineStr">
        <is>
          <t>N/A</t>
        </is>
      </c>
      <c r="J154" s="439" t="inlineStr">
        <is>
          <t>GB 19573-2004 Minimum Allowable Values of Energy Efficiency and Energy Efficiency Grades for High-Pressure Sodium Vapour Lamps is a mandatory national standard, published on 5 August 2004 and effective 1 February 2005. It applies to high-pressure sodium vapour lamp products, setting the minimum allowable energy efficiency values and classifying the energy efficiency grades. Energy efficiency grades are classified into three levels (Grade 1 highest), with Grade 3 as the minimum allowable value i.e. the mandatory market access threshold.</t>
        </is>
      </c>
      <c r="K154" s="439" t="inlineStr">
        <is>
          <t>Energy efficiency; Energy conservation</t>
        </is>
      </c>
      <c r="L154" s="439" t="inlineStr">
        <is>
          <t>Direct</t>
        </is>
      </c>
      <c r="M154" s="439" t="inlineStr">
        <is>
          <t>Supply-side</t>
        </is>
      </c>
      <c r="N154" s="439" t="inlineStr">
        <is>
          <t>CHN</t>
        </is>
      </c>
      <c r="O154" s="439" t="inlineStr">
        <is>
          <t>national</t>
        </is>
      </c>
      <c r="P154" s="439" t="inlineStr">
        <is>
          <t>N/A</t>
        </is>
      </c>
      <c r="Q154" s="439" t="inlineStr">
        <is>
          <t>05/08/2004</t>
        </is>
      </c>
      <c r="R154" s="439" t="inlineStr">
        <is>
          <t>01/02/2005</t>
        </is>
      </c>
      <c r="S154" s="439" t="inlineStr">
        <is>
          <t>N/A</t>
        </is>
      </c>
      <c r="T154" s="439" t="inlineStr">
        <is>
          <t>N/A</t>
        </is>
      </c>
      <c r="U154" s="439" t="inlineStr">
        <is>
          <t>N/A</t>
        </is>
      </c>
      <c r="V154" s="439">
        <f>IF(R154="","In force",IF(R154="N/A","In force",IF(TODAY()&lt;DATE(VALUE(RIGHT(R154,4)),VALUE(MID(R154,4,2)),VALUE(LEFT(R154,2))),"Scheduled",IF(S154="","In force",IF(S154="N/A","In force",IF(TODAY()&lt;DATE(VALUE(RIGHT(S154,4)),VALUE(MID(S154,4,2)),VALUE(LEFT(S154,2))),"In force","Ended"))))))</f>
        <v/>
      </c>
      <c r="W154" s="439" t="inlineStr">
        <is>
          <t>State Administration for Market Regulation; Standardization Administration of China</t>
        </is>
      </c>
      <c r="X154" s="439" t="inlineStr">
        <is>
          <t>High-pressure sodium vapour lamps</t>
        </is>
      </c>
      <c r="Y154" s="439" t="inlineStr">
        <is>
          <t>new</t>
        </is>
      </c>
      <c r="Z154" s="439" t="inlineStr">
        <is>
          <t>High-pressure sodium vapour lamp products used in road lighting, plazas, outdoor areas, industrial facilities and similar applications.</t>
        </is>
      </c>
      <c r="AA154" s="439" t="inlineStr">
        <is>
          <t>N/A</t>
        </is>
      </c>
      <c r="AB154" s="439" t="inlineStr">
        <is>
          <t>N/A</t>
        </is>
      </c>
      <c r="AC154" s="439" t="inlineStr">
        <is>
          <t>Firms</t>
        </is>
      </c>
      <c r="AD154" s="439" t="inlineStr">
        <is>
          <t>Manufacturers and importers producing, importing or selling high-pressure sodium vapour lamp products within China.</t>
        </is>
      </c>
      <c r="AE154" s="439" t="inlineStr">
        <is>
          <t>Production; Sale; Import</t>
        </is>
      </c>
      <c r="AF154" s="439" t="inlineStr">
        <is>
          <t>Production, import and sale of high-pressure sodium vapour lamp products. Products must meet the standard's minimum allowable energy efficiency values (Grade 3) before they can enter the market.</t>
        </is>
      </c>
      <c r="AG154" s="439" t="inlineStr">
        <is>
          <t>Grade 3</t>
        </is>
      </c>
      <c r="AH154" s="439" t="inlineStr">
        <is>
          <t>Energy efficiency grade</t>
        </is>
      </c>
      <c r="AI154" s="439" t="inlineStr">
        <is>
          <t>High-pressure sodium vapour lamp energy efficiency grades are classified into three levels (Grade 1 highest), with Grade 3 as the minimum allowable value i.e. the mandatory market access threshold. Luminous efficacy (lm/W) by rated power (50 W–1 000 W), with reference values such as 250 W high-pressure sodium vapour lamp Grade 3 min 100 lm/W and 400 W Grade 3 min 110 lm/W.</t>
        </is>
      </c>
      <c r="AJ154" s="439" t="inlineStr">
        <is>
          <t>1) High-pressure sodium vapour lamps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154" s="439" t="inlineStr">
        <is>
          <t>N/A</t>
        </is>
      </c>
      <c r="AL154" s="439" t="inlineStr">
        <is>
          <t>N/A</t>
        </is>
      </c>
      <c r="AM154" s="439" t="inlineStr">
        <is>
          <t>Inspections or audits conducted by government authorities or third parties</t>
        </is>
      </c>
      <c r="AN154" s="439" t="inlineStr">
        <is>
          <t>Market regulatory authorities conduct energy efficiency label supervision inspections and product quality supervision spot checks on high-pressure sodium vapour lamp products.</t>
        </is>
      </c>
      <c r="AO154" s="439" t="inlineStr">
        <is>
          <t>Compliance order; Monetary penalties</t>
        </is>
      </c>
      <c r="AP154" s="439" t="inlineStr">
        <is>
          <t>For production, import or sale of high-pressure sodium vapour lamp products not conforming to the mandatory energy efficiency standard, market regulatory authorities shall order cessation of production, import and sale, confiscate illegal gains and impose fines.</t>
        </is>
      </c>
      <c r="AQ154" s="439" t="inlineStr">
        <is>
          <t>The state encourages production and use of Grade 1 and Grade 2 high-efficiency high-pressure sodium vapour lamp products; promotes the market uptake of high-efficiency road lighting products through energy-saving product certification.</t>
        </is>
      </c>
      <c r="AR154" s="439" t="inlineStr">
        <is>
          <t>The state encourages production and use of Grade 1 and Grade 2 high-efficiency high-pressure sodium vapour lamp products; promotes the market uptake of high-efficiency road lighting products through energy-saving product certification.</t>
        </is>
      </c>
      <c r="AS154" s="439" t="inlineStr">
        <is>
          <t>N/A</t>
        </is>
      </c>
      <c r="AT154" s="439" t="inlineStr">
        <is>
          <t>N/A</t>
        </is>
      </c>
      <c r="AU154" s="439" t="inlineStr">
        <is>
          <t>C27</t>
        </is>
      </c>
      <c r="AV154" s="439" t="inlineStr">
        <is>
          <t>CO2</t>
        </is>
      </c>
      <c r="AW154" s="439" t="inlineStr">
        <is>
          <t>Positive</t>
        </is>
      </c>
      <c r="AX154" s="439" t="inlineStr">
        <is>
          <t>Energy conservation; Industrial development</t>
        </is>
      </c>
      <c r="AY154" s="439" t="inlineStr">
        <is>
          <t>GB 19573-2004 Minimum Allowable Values of Energy Efficiency and Energy Efficiency Grades for High-Pressure Sodium Vapour Lamps</t>
        </is>
      </c>
      <c r="AZ154" s="439" t="inlineStr">
        <is>
          <t>https://openstd.samr.gov.cn/bzgk/std/newGbInfo?hcno=F6239829E39BBAA8F5BA34869B029ABD</t>
        </is>
      </c>
      <c r="BA154" s="439" t="inlineStr">
        <is>
          <t>N/A</t>
        </is>
      </c>
    </row>
    <row r="155">
      <c r="A155" s="439" t="inlineStr">
        <is>
          <t>CHNPRFFECI01S000</t>
        </is>
      </c>
      <c r="B155" s="439" t="inlineStr">
        <is>
          <t>Instrument</t>
        </is>
      </c>
      <c r="C155" s="439" t="inlineStr">
        <is>
          <t>Performance standard</t>
        </is>
      </c>
      <c r="D155" s="439" t="inlineStr">
        <is>
          <t>Fuel economy standard</t>
        </is>
      </c>
      <c r="E155" s="439" t="inlineStr">
        <is>
          <t>Transport</t>
        </is>
      </c>
      <c r="F155" s="439" t="inlineStr">
        <is>
          <t>Light-duty passenger cars</t>
        </is>
      </c>
      <c r="G155" s="439" t="inlineStr">
        <is>
          <t>电动汽车能量消耗量限值</t>
        </is>
      </c>
      <c r="H155" s="439" t="inlineStr">
        <is>
          <t>Electric Vehicle Energy Consumption Limit</t>
        </is>
      </c>
      <c r="I155" s="439" t="inlineStr">
        <is>
          <t>N/A</t>
        </is>
      </c>
      <c r="J155" s="439" t="inlineStr">
        <is>
          <t>GB 36980.1-2025 Energy Consumption Limits for Electric Vehicles — Part 1: Passenger Cars is a mandatory national standard, published on 30 May 2025 and effective 1 January 2026, replacing GB/T 36980-2018. It applies to M1 category battery-electric passenger cars with a maximum design gross mass not exceeding 3,500 kg and sets electric energy consumption limits for vehicles in charge-depleting mode. This standard is the world's first mandatory energy consumption limit for electric vehicles, upgrading the original recommended standard (GB/T 36980-2018) to a mandatory one. Compliance is determined by comparing the certified electric energy consumption of a vehicle model against the limit value corresponding to its kerb mass group under a stepwise limit evaluation system.</t>
        </is>
      </c>
      <c r="K155" s="439" t="inlineStr">
        <is>
          <t>Energy efficiency; Energy conservation</t>
        </is>
      </c>
      <c r="L155" s="439" t="inlineStr">
        <is>
          <t>Direct</t>
        </is>
      </c>
      <c r="M155" s="439" t="inlineStr">
        <is>
          <t>Supply-side</t>
        </is>
      </c>
      <c r="N155" s="439" t="inlineStr">
        <is>
          <t>CHN</t>
        </is>
      </c>
      <c r="O155" s="439" t="inlineStr">
        <is>
          <t>national</t>
        </is>
      </c>
      <c r="P155" s="439" t="inlineStr">
        <is>
          <t>N/A</t>
        </is>
      </c>
      <c r="Q155" s="439" t="inlineStr">
        <is>
          <t>28/12/2018</t>
        </is>
      </c>
      <c r="R155" s="439" t="inlineStr">
        <is>
          <t>01/07/2019</t>
        </is>
      </c>
      <c r="S155" s="439" t="inlineStr">
        <is>
          <t>N/A</t>
        </is>
      </c>
      <c r="T155" s="439" t="inlineStr">
        <is>
          <t>30/05/2025</t>
        </is>
      </c>
      <c r="U155" s="439" t="inlineStr">
        <is>
          <t>On 30 May 2025, GB 36980.1-2025 was published replacing GB/T 36980-2018, upgrading the recommended standard to a mandatory standard, tightening limits by approximately 11%, effective 1 January 2026.</t>
        </is>
      </c>
      <c r="V155" s="439">
        <f>IF(R155="","In force",IF(R155="N/A","In force",IF(TODAY()&lt;DATE(VALUE(RIGHT(R155,4)),VALUE(MID(R155,4,2)),VALUE(LEFT(R155,2))),"Scheduled",IF(S155="","In force",IF(S155="N/A","In force",IF(TODAY()&lt;DATE(VALUE(RIGHT(S155,4)),VALUE(MID(S155,4,2)),VALUE(LEFT(S155,2))),"In force","Ended"))))))</f>
        <v/>
      </c>
      <c r="W155" s="439" t="inlineStr">
        <is>
          <t>Ministry of Industry and Information Technology; State Administration for Market Regulation; Standardization Administration of China</t>
        </is>
      </c>
      <c r="X155" s="439" t="inlineStr">
        <is>
          <t>Battery-electric passenger cars</t>
        </is>
      </c>
      <c r="Y155" s="439" t="inlineStr">
        <is>
          <t>New; existing</t>
        </is>
      </c>
      <c r="Z155" s="439" t="inlineStr">
        <is>
          <t>M1 category battery-electric passenger cars that use on-board power supply as the sole or primary power source, with a maximum design gross mass not exceeding 3,500 kg. Stepwise limits are applied by kerb mass group.</t>
        </is>
      </c>
      <c r="AA155" s="439" t="inlineStr">
        <is>
          <t>N/A</t>
        </is>
      </c>
      <c r="AB155" s="439" t="inlineStr">
        <is>
          <t>N/A</t>
        </is>
      </c>
      <c r="AC155" s="439" t="inlineStr">
        <is>
          <t>Firms</t>
        </is>
      </c>
      <c r="AD155" s="439" t="inlineStr">
        <is>
          <t>Automobile manufacturing enterprises that produce and sell battery-electric passenger cars within China.</t>
        </is>
      </c>
      <c r="AE155" s="439" t="inlineStr">
        <is>
          <t>Type approval; Production; Sales</t>
        </is>
      </c>
      <c r="AF155" s="439" t="inlineStr">
        <is>
          <t>Type approval and sales activities for battery-electric passenger cars. New models applying for type approval must comply with the new limits from 1 January 2026; models already granted type approval must comply from 1 January 2028.</t>
        </is>
      </c>
      <c r="AG155" s="439" t="inlineStr">
        <is>
          <t>Stepwise by vehicle mass</t>
        </is>
      </c>
      <c r="AH155" s="439" t="inlineStr">
        <is>
          <t>kWh/100km</t>
        </is>
      </c>
      <c r="AI155" s="439" t="inlineStr">
        <is>
          <t>Electric energy consumption limits are set by kerb mass group using a stepwise limit evaluation system. Limits are measured under the WLTC or China Automotive Test Cycle (CATC). For a vehicle with approximately 2 tonnes kerb mass, the limit is approximately 15.1 kWh/100km.</t>
        </is>
      </c>
      <c r="AJ155" s="439" t="inlineStr">
        <is>
          <t>1) New vehicle models applying for type approval must meet the electric energy consumption limits specified in GB 36980.1-2025 before they may be marketed and sold; 2) vehicle models already granted type approval must meet the new limits within the transition period (by 1 January 2028); 3) models failing to meet the limit requirements shall not be produced or sold.</t>
        </is>
      </c>
      <c r="AK155" s="439" t="inlineStr">
        <is>
          <t>N/A</t>
        </is>
      </c>
      <c r="AL155" s="439" t="inlineStr">
        <is>
          <t>N/A</t>
        </is>
      </c>
      <c r="AM155" s="439" t="inlineStr">
        <is>
          <t>Type approval and conformity inspection by government agencies; enterprise energy consumption data reporting</t>
        </is>
      </c>
      <c r="AN155" s="439" t="inlineStr">
        <is>
          <t>The Ministry of Industry and Information Technology conducts type approval for vehicles and conformity inspection of electric vehicle energy consumption; automobile manufacturing enterprises are required to report vehicle energy consumption data and undergo energy conservation supervision.</t>
        </is>
      </c>
      <c r="AO155" s="439" t="inlineStr">
        <is>
          <t>Compliance order; Fines; Prohibition of production and sales</t>
        </is>
      </c>
      <c r="AP155" s="439" t="inlineStr">
        <is>
          <t>For electric vehicle models that do not comply with the energy consumption limit standard, the Ministry of Industry and Information Technology orders rectification within a specified time limit; models that fail to rectify as required have their type approval revoked and are prohibited from production and sales.</t>
        </is>
      </c>
      <c r="AQ155" s="439" t="inlineStr">
        <is>
          <t>The state encourages automobile manufacturing enterprises to develop and apply advanced energy-saving technologies to reduce electric vehicle energy consumption, and supports high-efficiency energy-saving vehicle models through new energy vehicle promotion policies and green consumption guidance.</t>
        </is>
      </c>
      <c r="AR155" s="439" t="inlineStr">
        <is>
          <t>The state encourages automobile manufacturing enterprises to develop and apply advanced energy-saving technologies to reduce electric vehicle energy consumption, and supports high-efficiency energy-saving vehicle models through new energy vehicle promotion policies and green consumption guidance.</t>
        </is>
      </c>
      <c r="AS155" s="439" t="inlineStr">
        <is>
          <t>N/A</t>
        </is>
      </c>
      <c r="AT155" s="439" t="inlineStr">
        <is>
          <t>N/A</t>
        </is>
      </c>
      <c r="AU155" s="439" t="inlineStr">
        <is>
          <t>C29</t>
        </is>
      </c>
      <c r="AV155" s="439" t="inlineStr">
        <is>
          <t>CO2</t>
        </is>
      </c>
      <c r="AW155" s="439" t="inlineStr">
        <is>
          <t>Positive</t>
        </is>
      </c>
      <c r="AX155" s="439" t="inlineStr">
        <is>
          <t>Energy conservation</t>
        </is>
      </c>
      <c r="AY155" s="439" t="inlineStr">
        <is>
          <t>GB 36980.1-2025 Energy Consumption Limits for Electric Vehicles — Part 1: Passenger Cars</t>
        </is>
      </c>
      <c r="AZ155" s="439" t="inlineStr">
        <is>
          <t>https://openstd.samr.gov.cn/bzgk/std/newGbInfo?hcno=957BCBA7091D453922DE63158D8419AB</t>
        </is>
      </c>
      <c r="BA155" s="439" t="inlineStr">
        <is>
          <t>GB/T 36980-2018 (previous edition): https://openstd.samr.gov.cn/bzgk/std/newGbInfo?hcno=C572EE48E680FB763D856F07EC26C09D</t>
        </is>
      </c>
    </row>
    <row r="156">
      <c r="A156" s="439" t="inlineStr">
        <is>
          <t>CHNPRFFECI02S000</t>
        </is>
      </c>
      <c r="B156" s="439" t="inlineStr">
        <is>
          <t>Instrument</t>
        </is>
      </c>
      <c r="C156" s="439" t="inlineStr">
        <is>
          <t>Performance standard</t>
        </is>
      </c>
      <c r="D156" s="439" t="inlineStr">
        <is>
          <t>Fuel economy standard</t>
        </is>
      </c>
      <c r="E156" s="439" t="inlineStr">
        <is>
          <t>Transport</t>
        </is>
      </c>
      <c r="F156" s="439" t="inlineStr">
        <is>
          <t>Light-duty passenger cars</t>
        </is>
      </c>
      <c r="G156" s="439" t="inlineStr">
        <is>
          <t>插电式混合动力汽车能量消耗限值</t>
        </is>
      </c>
      <c r="H156" s="439" t="inlineStr">
        <is>
          <t>Plug-in Hybrid Electric Vehicle Energy Consumption Limit</t>
        </is>
      </c>
      <c r="I156" s="439" t="inlineStr">
        <is>
          <t>N/A</t>
        </is>
      </c>
      <c r="J156" s="439" t="inlineStr">
        <is>
          <t>GB 36980.1-2025 Energy Consumption Limits for Electric Vehicles — Part 1: Passenger Cars applies to the electric energy consumption limits of plug-in hybrid (including range-extended) passenger cars in charge-depleting mode; GB 19578-2024 Fuel Consumption Limits for Passenger Cars applies to their fuel consumption limits in charge-sustaining mode. Both are mandatory national standards effective 1 January 2026. They apply to M1 category plug-in hybrid passenger cars with a maximum design gross mass not exceeding 3,500 kg, an all-electric range of at least 43 km (equivalent all-electric range of at least 100 km), and equipped with an external charging interface. The standards upgrade the original recommended standard (GB/T 36980-2018) to mandatory and set quantitative limit values for the first time for plug-in hybrid passenger cars.</t>
        </is>
      </c>
      <c r="K156" s="439" t="inlineStr">
        <is>
          <t>Energy efficiency; Energy conservation</t>
        </is>
      </c>
      <c r="L156" s="439" t="inlineStr">
        <is>
          <t>Direct</t>
        </is>
      </c>
      <c r="M156" s="439" t="inlineStr">
        <is>
          <t>Supply-side</t>
        </is>
      </c>
      <c r="N156" s="439" t="inlineStr">
        <is>
          <t>CHN</t>
        </is>
      </c>
      <c r="O156" s="439" t="inlineStr">
        <is>
          <t>national</t>
        </is>
      </c>
      <c r="P156" s="439" t="inlineStr">
        <is>
          <t>N/A</t>
        </is>
      </c>
      <c r="Q156" s="439" t="inlineStr">
        <is>
          <t>28/12/2018</t>
        </is>
      </c>
      <c r="R156" s="439" t="inlineStr">
        <is>
          <t>01/07/2019</t>
        </is>
      </c>
      <c r="S156" s="439" t="inlineStr">
        <is>
          <t>N/A</t>
        </is>
      </c>
      <c r="T156" s="439" t="inlineStr">
        <is>
          <t>30/05/2025</t>
        </is>
      </c>
      <c r="U156" s="439" t="inlineStr">
        <is>
          <t>On 30 May 2025, GB 36980.1-2025 was published bringing plug-in hybrid electric passenger cars within scope, effective 1 January 2026. MIIT Announcement No. 24 of 2025 simultaneously specified the specific technical indicator requirements for vehicle purchase tax reduction and exemption for 2026-2027.</t>
        </is>
      </c>
      <c r="V156" s="439">
        <f>IF(R156="","In force",IF(R156="N/A","In force",IF(TODAY()&lt;DATE(VALUE(RIGHT(R156,4)),VALUE(MID(R156,4,2)),VALUE(LEFT(R156,2))),"Scheduled",IF(S156="","In force",IF(S156="N/A","In force",IF(TODAY()&lt;DATE(VALUE(RIGHT(S156,4)),VALUE(MID(S156,4,2)),VALUE(LEFT(S156,2))),"In force","Ended"))))))</f>
        <v/>
      </c>
      <c r="W156" s="439" t="inlineStr">
        <is>
          <t>Ministry of Industry and Information Technology; State Administration for Market Regulation; Standardization Administration of China</t>
        </is>
      </c>
      <c r="X156" s="439" t="inlineStr">
        <is>
          <t>Plug-in hybrid electric passenger cars</t>
        </is>
      </c>
      <c r="Y156" s="439" t="inlineStr">
        <is>
          <t>New; existing</t>
        </is>
      </c>
      <c r="Z156" s="439" t="inlineStr">
        <is>
          <t>M1 category hybrid passenger cars (including range-extended) with an external charging interface, capable of being externally charged, having a pure electric driving mode, with an all-electric range of at least 43 km (equivalent all-electric range of at least 100 km), and a maximum design gross mass not exceeding 3,500 kg.</t>
        </is>
      </c>
      <c r="AA156" s="439" t="inlineStr">
        <is>
          <t>N/A</t>
        </is>
      </c>
      <c r="AB156" s="439" t="inlineStr">
        <is>
          <t>N/A</t>
        </is>
      </c>
      <c r="AC156" s="439" t="inlineStr">
        <is>
          <t>Firms</t>
        </is>
      </c>
      <c r="AD156" s="439" t="inlineStr">
        <is>
          <t>Automobile manufacturing enterprises that produce and sell plug-in hybrid electric passenger cars within China.</t>
        </is>
      </c>
      <c r="AE156" s="439" t="inlineStr">
        <is>
          <t>Type approval; Production; Sales</t>
        </is>
      </c>
      <c r="AF156" s="439" t="inlineStr">
        <is>
          <t>Type approval and sales activities for plug-in hybrid passenger cars. Vehicle models must simultaneously meet the electric energy consumption limits in charge-depleting mode and the fuel consumption limits in charge-sustaining mode.</t>
        </is>
      </c>
      <c r="AG156" s="439" t="inlineStr">
        <is>
          <t>Stepwise by vehicle mass</t>
        </is>
      </c>
      <c r="AH156" s="439" t="inlineStr">
        <is>
          <t>kWh/100km; L/100km</t>
        </is>
      </c>
      <c r="AI156" s="439" t="inlineStr">
        <is>
          <t>Electric energy consumption (charge-depleting mode): must be less than 140% (kerb mass &lt;2,510 kg) or 145% (kerb mass ≥2,510 kg) of the corresponding model limit value in GB 36980.1-2025. Fuel consumption (charge-sustaining mode): must be less than 70% (kerb mass &lt;2,510 kg) or 75% (kerb mass ≥2,510 kg) of the corresponding model limit value in GB 19578-2024.</t>
        </is>
      </c>
      <c r="AJ156" s="439" t="inlineStr">
        <is>
          <t>1) New plug-in hybrid passenger car models applying for type approval must simultaneously meet both the electric energy consumption and fuel consumption limit requirements before they may be marketed and sold; 2) models already granted type approval must meet the new limit requirements within the transition period; 3) models failing to meet the limit requirements shall not be produced or sold.</t>
        </is>
      </c>
      <c r="AK156" s="439" t="inlineStr">
        <is>
          <t>N/A</t>
        </is>
      </c>
      <c r="AL156" s="439" t="inlineStr">
        <is>
          <t>N/A</t>
        </is>
      </c>
      <c r="AM156" s="439" t="inlineStr">
        <is>
          <t>Type approval and conformity inspection by government agencies; enterprise energy consumption data reporting</t>
        </is>
      </c>
      <c r="AN156" s="439" t="inlineStr">
        <is>
          <t>The Ministry of Industry and Information Technology conducts type approval and conformity inspection for vehicles; automobile manufacturing enterprises are required to report vehicle energy consumption data.</t>
        </is>
      </c>
      <c r="AO156" s="439" t="inlineStr">
        <is>
          <t>Compliance order; Fines; Prohibition of production and sales</t>
        </is>
      </c>
      <c r="AP156" s="439" t="inlineStr">
        <is>
          <t>For plug-in hybrid vehicle models that do not comply with the energy consumption limit standard, the Ministry of Industry and Information Technology orders rectification within a specified time limit; models that fail to rectify as required have their type approval revoked and are prohibited from production and sales.</t>
        </is>
      </c>
      <c r="AQ156" s="439" t="inlineStr">
        <is>
          <t>The state encourages automobile manufacturing enterprises to develop and apply advanced hybrid powertrain technologies, and supports the promotion and application of high-efficiency energy-saving plug-in hybrid vehicle models through fiscal and tax policies such as purchase tax reduction and exemption.</t>
        </is>
      </c>
      <c r="AR156" s="439" t="inlineStr">
        <is>
          <t>The state encourages automobile manufacturing enterprises to develop and apply advanced hybrid powertrain technologies, and supports the promotion and application of high-efficiency energy-saving plug-in hybrid vehicle models through fiscal and tax policies such as purchase tax reduction and exemption.</t>
        </is>
      </c>
      <c r="AS156" s="439" t="inlineStr">
        <is>
          <t>N/A</t>
        </is>
      </c>
      <c r="AT156" s="439" t="inlineStr">
        <is>
          <t>N/A</t>
        </is>
      </c>
      <c r="AU156" s="439" t="inlineStr">
        <is>
          <t>C29</t>
        </is>
      </c>
      <c r="AV156" s="439" t="inlineStr">
        <is>
          <t>CO2</t>
        </is>
      </c>
      <c r="AW156" s="439" t="inlineStr">
        <is>
          <t>Positive</t>
        </is>
      </c>
      <c r="AX156" s="439" t="inlineStr">
        <is>
          <t>Energy conservation</t>
        </is>
      </c>
      <c r="AY156" s="439" t="inlineStr">
        <is>
          <t>GB 36980.1-2025 Energy Consumption Limits for Electric Vehicles — Part 1: Passenger Cars</t>
        </is>
      </c>
      <c r="AZ156" s="439" t="inlineStr">
        <is>
          <t>https://openstd.samr.gov.cn/bzgk/std/newGbInfo?hcno=957BCBA7091D453922DE63158D8419AB</t>
        </is>
      </c>
      <c r="BA156" s="439" t="inlineStr">
        <is>
          <t>GB/T 36980-2018 (previous edition): https://openstd.samr.gov.cn/bzgk/std/newGbInfo?hcno=C572EE48E680FB763D856F07EC26C09D</t>
        </is>
      </c>
    </row>
    <row r="157">
      <c r="A157" s="439" t="inlineStr">
        <is>
          <t>CHNPRFFECI03S000</t>
        </is>
      </c>
      <c r="B157" s="439" t="inlineStr">
        <is>
          <t>Instrument</t>
        </is>
      </c>
      <c r="C157" s="439" t="inlineStr">
        <is>
          <t>Performance standard</t>
        </is>
      </c>
      <c r="D157" s="439" t="inlineStr">
        <is>
          <t>Fuel economy standard</t>
        </is>
      </c>
      <c r="E157" s="439" t="inlineStr">
        <is>
          <t>Transport</t>
        </is>
      </c>
      <c r="F157" s="439" t="inlineStr">
        <is>
          <t>Light-duty passenger cars</t>
        </is>
      </c>
      <c r="G157" s="439" t="inlineStr">
        <is>
          <t>乘用车燃料消耗量限值</t>
        </is>
      </c>
      <c r="H157" s="439" t="inlineStr">
        <is>
          <t>Passenger Car Fuel Consumption Limit</t>
        </is>
      </c>
      <c r="I157" s="439" t="inlineStr">
        <is>
          <t>N/A</t>
        </is>
      </c>
      <c r="J157" s="439" t="inlineStr">
        <is>
          <t>GB 19578-2024 Fuel Consumption Limits for Passenger Cars is a mandatory national standard, published on 28 November 2024 and effective 1 January 2026, replacing GB 19578-2021. It applies to M1 category vehicles capable of using gasoline or diesel fuel, with a maximum design gross mass not exceeding 3,500 kg, but does not apply to vehicles using only gaseous fuels or alcohol-ether fuels. This is China's first standard for controlling vehicle fuel consumption and the first fuel economy standard for passenger cars, having undergone four iterations since its first edition in 2004. The 2024 edition tightens limits by approximately 18% and shifts the test cycle from NEDC to WLTC or the China Automotive Test Cycle (CATC).</t>
        </is>
      </c>
      <c r="K157" s="439" t="inlineStr">
        <is>
          <t>Energy efficiency; Energy conservation</t>
        </is>
      </c>
      <c r="L157" s="439" t="inlineStr">
        <is>
          <t>Direct</t>
        </is>
      </c>
      <c r="M157" s="439" t="inlineStr">
        <is>
          <t>Supply-side</t>
        </is>
      </c>
      <c r="N157" s="439" t="inlineStr">
        <is>
          <t>CHN</t>
        </is>
      </c>
      <c r="O157" s="439" t="inlineStr">
        <is>
          <t>national</t>
        </is>
      </c>
      <c r="P157" s="439" t="inlineStr">
        <is>
          <t>N/A</t>
        </is>
      </c>
      <c r="Q157" s="439" t="inlineStr">
        <is>
          <t>02/09/2004</t>
        </is>
      </c>
      <c r="R157" s="439" t="inlineStr">
        <is>
          <t>01/07/2005</t>
        </is>
      </c>
      <c r="S157" s="439" t="inlineStr">
        <is>
          <t>N/A</t>
        </is>
      </c>
      <c r="T157" s="439" t="inlineStr">
        <is>
          <t>28/11/2024</t>
        </is>
      </c>
      <c r="U157" s="439" t="inlineStr">
        <is>
          <t>On 28 November 2024, GB 19578-2024 was published replacing GB 19578-2021, tightening limits by approximately 18%, effective 1 January 2026.</t>
        </is>
      </c>
      <c r="V157" s="439">
        <f>IF(R157="","In force",IF(R157="N/A","In force",IF(TODAY()&lt;DATE(VALUE(RIGHT(R157,4)),VALUE(MID(R157,4,2)),VALUE(LEFT(R157,2))),"Scheduled",IF(S157="","In force",IF(S157="N/A","In force",IF(TODAY()&lt;DATE(VALUE(RIGHT(S157,4)),VALUE(MID(S157,4,2)),VALUE(LEFT(S157,2))),"In force","Ended"))))))</f>
        <v/>
      </c>
      <c r="W157" s="439" t="inlineStr">
        <is>
          <t>Ministry of Industry and Information Technology; State Administration for Market Regulation; Standardization Administration of China</t>
        </is>
      </c>
      <c r="X157" s="439" t="inlineStr">
        <is>
          <t>Conventional fuel passenger cars</t>
        </is>
      </c>
      <c r="Y157" s="439" t="inlineStr">
        <is>
          <t>New; existing</t>
        </is>
      </c>
      <c r="Z157" s="439" t="inlineStr">
        <is>
          <t>M1 category passenger cars capable of using gasoline or diesel fuel, with a maximum design gross mass not exceeding 3,500 kg. Excludes vehicles using only gaseous fuels or alcohol-ether fuels. Stepwise limits are applied by kerb mass group, with the test cycle using WLTC or the China Automotive Test Cycle (CATC).</t>
        </is>
      </c>
      <c r="AA157" s="439" t="inlineStr">
        <is>
          <t>N/A</t>
        </is>
      </c>
      <c r="AB157" s="439" t="inlineStr">
        <is>
          <t>N/A</t>
        </is>
      </c>
      <c r="AC157" s="439" t="inlineStr">
        <is>
          <t>Firms</t>
        </is>
      </c>
      <c r="AD157" s="439" t="inlineStr">
        <is>
          <t>Automobile manufacturing enterprises that produce and sell passenger cars within China.</t>
        </is>
      </c>
      <c r="AE157" s="439" t="inlineStr">
        <is>
          <t>Type approval; Production; Sales</t>
        </is>
      </c>
      <c r="AF157" s="439" t="inlineStr">
        <is>
          <t>Type approval and sales activities for passenger cars. New models applying for type approval must comply with GB 19578-2024 limits from 1 January 2026; models already granted type approval must comply within the transition period.</t>
        </is>
      </c>
      <c r="AG157" s="439" t="inlineStr">
        <is>
          <t>Stepwise by vehicle mass</t>
        </is>
      </c>
      <c r="AH157" s="439" t="inlineStr">
        <is>
          <t>L/100km</t>
        </is>
      </c>
      <c r="AI157" s="439" t="inlineStr">
        <is>
          <t>Fuel consumption limits are set by kerb mass group using a stepwise limit evaluation system. The test cycle is WLTC or the China Automotive Test Cycle (CATC). For an automatic transmission vehicle with approximately 1.5 tonnes kerb mass, the limit is approximately 7.74 L/100km.</t>
        </is>
      </c>
      <c r="AJ157" s="439" t="inlineStr">
        <is>
          <t>1) New passenger car models applying for type approval must meet the fuel consumption limits specified in GB 19578-2024 before they may be marketed and sold; 2) vehicle models already granted type approval must meet the new limits within the transition period; 3) models failing to meet the limit requirements shall not be produced or sold.</t>
        </is>
      </c>
      <c r="AK157" s="439" t="inlineStr">
        <is>
          <t>N/A</t>
        </is>
      </c>
      <c r="AL157" s="439" t="inlineStr">
        <is>
          <t>N/A</t>
        </is>
      </c>
      <c r="AM157" s="439" t="inlineStr">
        <is>
          <t>Type approval and conformity inspection by government agencies; enterprise energy consumption data reporting</t>
        </is>
      </c>
      <c r="AN157" s="439" t="inlineStr">
        <is>
          <t>The Ministry of Industry and Information Technology conducts type approval and conformity inspection for vehicles; automobile manufacturing enterprises are required to report vehicle fuel consumption data and undergo energy conservation supervision.</t>
        </is>
      </c>
      <c r="AO157" s="439" t="inlineStr">
        <is>
          <t>Compliance order; Fines; Prohibition of production and sales</t>
        </is>
      </c>
      <c r="AP157" s="439" t="inlineStr">
        <is>
          <t>For vehicle models that do not comply with the fuel consumption limit standard, the Ministry of Industry and Information Technology orders rectification within a specified time limit; models that fail to rectify as required have their type approval revoked and are prohibited from production and sales.</t>
        </is>
      </c>
      <c r="AQ157" s="439" t="inlineStr">
        <is>
          <t>The state encourages automobile manufacturing enterprises to develop and apply advanced energy-saving technologies to reduce vehicle fuel consumption, and guides the industry to continuously improve energy efficiency through the Corporate Average Fuel Consumption (CAFC) accounting system.</t>
        </is>
      </c>
      <c r="AR157" s="439" t="inlineStr">
        <is>
          <t>The state encourages automobile manufacturing enterprises to develop and apply advanced energy-saving technologies to reduce vehicle fuel consumption, and guides the industry to continuously improve energy efficiency through the Corporate Average Fuel Consumption (CAFC) accounting system.</t>
        </is>
      </c>
      <c r="AS157" s="439" t="inlineStr">
        <is>
          <t>N/A</t>
        </is>
      </c>
      <c r="AT157" s="439" t="inlineStr">
        <is>
          <t>N/A</t>
        </is>
      </c>
      <c r="AU157" s="439" t="inlineStr">
        <is>
          <t>C29</t>
        </is>
      </c>
      <c r="AV157" s="439" t="inlineStr">
        <is>
          <t>CO2</t>
        </is>
      </c>
      <c r="AW157" s="439" t="inlineStr">
        <is>
          <t>Positive</t>
        </is>
      </c>
      <c r="AX157" s="439" t="inlineStr">
        <is>
          <t>Energy conservation; Pollution control</t>
        </is>
      </c>
      <c r="AY157" s="439" t="inlineStr">
        <is>
          <t>GB 19578-2024 Fuel Consumption Limits for Passenger Cars</t>
        </is>
      </c>
      <c r="AZ157" s="439" t="inlineStr">
        <is>
          <t>https://openstd.samr.gov.cn/bzgk/std/newGbInfo?hcno=B9F662A5B1E5FA3AAC7914AECA3152DA</t>
        </is>
      </c>
      <c r="BA157" s="439" t="inlineStr">
        <is>
          <t>GB 19578-2021 (previous edition): https://openstd.samr.gov.cn/bzgk/std/newGbInfo?hcno=2C4E76A2B4D0D6D9E05397BE0A0A5A8F</t>
        </is>
      </c>
    </row>
    <row r="158">
      <c r="A158" s="439" t="inlineStr">
        <is>
          <t>CHNPRFFECI04S000</t>
        </is>
      </c>
      <c r="B158" s="439" t="inlineStr">
        <is>
          <t>Instrument</t>
        </is>
      </c>
      <c r="C158" s="439" t="inlineStr">
        <is>
          <t>Performance standard</t>
        </is>
      </c>
      <c r="D158" s="439" t="inlineStr">
        <is>
          <t>Fuel economy standard</t>
        </is>
      </c>
      <c r="E158" s="439" t="inlineStr">
        <is>
          <t>Transport</t>
        </is>
      </c>
      <c r="F158" s="439" t="inlineStr">
        <is>
          <t>Light-duty commercial vehicles</t>
        </is>
      </c>
      <c r="G158" s="439" t="inlineStr">
        <is>
          <t>轻型商用车辆燃料消耗量限值</t>
        </is>
      </c>
      <c r="H158" s="439" t="inlineStr">
        <is>
          <t>Light-Duty Commercial Vehicle Fuel Consumption Limit</t>
        </is>
      </c>
      <c r="I158" s="439" t="inlineStr">
        <is>
          <t>N/A</t>
        </is>
      </c>
      <c r="J158" s="439" t="inlineStr">
        <is>
          <t>GB 20997-2024 Fuel Consumption Limits and Evaluation Indicators for Light-Duty Commercial Vehicles is a mandatory national standard, published on 23 August 2024 and effective 1 January 2026, replacing GB 20997-2015. It applies to N1 category (goods vehicles) and M2 category (buses) commercial vehicles capable of using gasoline or diesel fuel, with a maximum design gross mass not exceeding 3,500 kg. The 2024 edition newly extends coverage to battery-electric, hybrid, fuel cell and methanol new energy commercial vehicle models, tightens per-vehicle limits by approximately 10%, and introduces corporate average fuel consumption (CAFC) management for light-duty commercial vehicles for the first time.</t>
        </is>
      </c>
      <c r="K158" s="439" t="inlineStr">
        <is>
          <t>Energy efficiency; Energy conservation</t>
        </is>
      </c>
      <c r="L158" s="439" t="inlineStr">
        <is>
          <t>Direct</t>
        </is>
      </c>
      <c r="M158" s="439" t="inlineStr">
        <is>
          <t>Supply-side</t>
        </is>
      </c>
      <c r="N158" s="439" t="inlineStr">
        <is>
          <t>CHN</t>
        </is>
      </c>
      <c r="O158" s="439" t="inlineStr">
        <is>
          <t>national</t>
        </is>
      </c>
      <c r="P158" s="439" t="inlineStr">
        <is>
          <t>N/A</t>
        </is>
      </c>
      <c r="Q158" s="439" t="inlineStr">
        <is>
          <t>30/07/2007</t>
        </is>
      </c>
      <c r="R158" s="439" t="inlineStr">
        <is>
          <t>01/01/2009</t>
        </is>
      </c>
      <c r="S158" s="439" t="inlineStr">
        <is>
          <t>N/A</t>
        </is>
      </c>
      <c r="T158" s="439" t="inlineStr">
        <is>
          <t>23/08/2024</t>
        </is>
      </c>
      <c r="U158" s="439" t="inlineStr">
        <is>
          <t>On 23 August 2024, GB 20997-2024 was published replacing GB 20997-2015, tightening per-vehicle limits by approximately 10%, newly extending coverage to new energy vehicle models, and introducing corporate average fuel consumption (CAFC) management, effective 1 January 2026.</t>
        </is>
      </c>
      <c r="V158" s="439">
        <f>IF(R158="","In force",IF(R158="N/A","In force",IF(TODAY()&lt;DATE(VALUE(RIGHT(R158,4)),VALUE(MID(R158,4,2)),VALUE(LEFT(R158,2))),"Scheduled",IF(S158="","In force",IF(S158="N/A","In force",IF(TODAY()&lt;DATE(VALUE(RIGHT(S158,4)),VALUE(MID(S158,4,2)),VALUE(LEFT(S158,2))),"In force","Ended"))))))</f>
        <v/>
      </c>
      <c r="W158" s="439" t="inlineStr">
        <is>
          <t>Ministry of Industry and Information Technology; State Administration for Market Regulation; Standardization Administration of China</t>
        </is>
      </c>
      <c r="X158" s="439" t="inlineStr">
        <is>
          <t>Light-duty commercial vehicles</t>
        </is>
      </c>
      <c r="Y158" s="439" t="inlineStr">
        <is>
          <t>New; existing</t>
        </is>
      </c>
      <c r="Z158" s="439" t="inlineStr">
        <is>
          <t>N1 category (goods vehicles) and M2 category (buses) commercial vehicles capable of using gasoline or diesel fuel, with a maximum design gross mass not exceeding 3,500 kg. The 2024 edition extends the scope to include battery-electric, hybrid, fuel cell and methanol new energy commercial vehicle models.</t>
        </is>
      </c>
      <c r="AA158" s="439" t="inlineStr">
        <is>
          <t>N/A</t>
        </is>
      </c>
      <c r="AB158" s="439" t="inlineStr">
        <is>
          <t>N/A</t>
        </is>
      </c>
      <c r="AC158" s="439" t="inlineStr">
        <is>
          <t>Firms</t>
        </is>
      </c>
      <c r="AD158" s="439" t="inlineStr">
        <is>
          <t>Automobile manufacturing enterprises that produce and sell light-duty commercial vehicles within China.</t>
        </is>
      </c>
      <c r="AE158" s="439" t="inlineStr">
        <is>
          <t>Type approval; Production; Sales</t>
        </is>
      </c>
      <c r="AF158" s="439" t="inlineStr">
        <is>
          <t>Type approval and sales activities for light-duty commercial vehicles. New models applying for type approval must comply with GB 20997-2024 limits from 1 January 2026; models already granted type approval must comply within the transition period.</t>
        </is>
      </c>
      <c r="AG158" s="439" t="inlineStr">
        <is>
          <t>Stepwise by vehicle mass</t>
        </is>
      </c>
      <c r="AH158" s="439" t="inlineStr">
        <is>
          <t>L/100km</t>
        </is>
      </c>
      <c r="AI158" s="439" t="inlineStr">
        <is>
          <t>Fuel consumption limits are set by vehicle gross mass and model category group using a linear stepwise limit system. The test cycle has shifted from NEDC to WLTC or the China Automotive Test Cycle (CATC). Per-vehicle limits are tightened by 10% compared with Phase III (GB 20997-2015).</t>
        </is>
      </c>
      <c r="AJ158" s="439" t="inlineStr">
        <is>
          <t>1) New light-duty commercial vehicle models applying for type approval must meet the fuel consumption limits specified in GB 20997-2024 before they may be marketed and sold; 2) models already granted type approval must meet the new limits within the transition period; 3) corporate average fuel consumption (CAFC) must meet the phase target requirements; 4) models failing to meet the limit requirements shall not be produced or sold.</t>
        </is>
      </c>
      <c r="AK158" s="439" t="inlineStr">
        <is>
          <t>N/A</t>
        </is>
      </c>
      <c r="AL158" s="439" t="inlineStr">
        <is>
          <t>N/A</t>
        </is>
      </c>
      <c r="AM158" s="439" t="inlineStr">
        <is>
          <t>Type approval and conformity inspection by government agencies; enterprise energy consumption data reporting</t>
        </is>
      </c>
      <c r="AN158" s="439" t="inlineStr">
        <is>
          <t>The Ministry of Industry and Information Technology conducts type approval and conformity inspection for vehicles; automobile manufacturing enterprises are required to report vehicle fuel consumption data and corporate average fuel consumption accounting reports.</t>
        </is>
      </c>
      <c r="AO158" s="439" t="inlineStr">
        <is>
          <t>Compliance order; Fines; Prohibition of production and sales</t>
        </is>
      </c>
      <c r="AP158" s="439" t="inlineStr">
        <is>
          <t>For vehicle models that do not comply with the fuel consumption limit standard, the Ministry of Industry and Information Technology orders rectification within a specified time limit; models that fail to rectify as required have their type approval revoked and are prohibited from production and sales.</t>
        </is>
      </c>
      <c r="AQ158" s="439" t="inlineStr">
        <is>
          <t>The state encourages automobile manufacturing enterprises to develop and apply advanced energy-saving technologies, and provides compliance flexibility through corporate average fuel consumption management, promoting continuous energy conservation and emission reduction in the industry.</t>
        </is>
      </c>
      <c r="AR158" s="439" t="inlineStr">
        <is>
          <t>The state encourages automobile manufacturing enterprises to develop and apply advanced energy-saving technologies, and provides compliance flexibility through corporate average fuel consumption management, promoting continuous energy conservation and emission reduction in the industry.</t>
        </is>
      </c>
      <c r="AS158" s="439" t="inlineStr">
        <is>
          <t>N/A</t>
        </is>
      </c>
      <c r="AT158" s="439" t="inlineStr">
        <is>
          <t>N/A</t>
        </is>
      </c>
      <c r="AU158" s="439" t="inlineStr">
        <is>
          <t>C29</t>
        </is>
      </c>
      <c r="AV158" s="439" t="inlineStr">
        <is>
          <t>CO2</t>
        </is>
      </c>
      <c r="AW158" s="439" t="inlineStr">
        <is>
          <t>Positive</t>
        </is>
      </c>
      <c r="AX158" s="439" t="inlineStr">
        <is>
          <t>Energy conservation; Pollution control</t>
        </is>
      </c>
      <c r="AY158" s="439" t="inlineStr">
        <is>
          <t>GB 20997-2024 Fuel Consumption Limits and Evaluation Indicators for Light-Duty Commercial Vehicles</t>
        </is>
      </c>
      <c r="AZ158" s="439" t="inlineStr">
        <is>
          <t>https://openstd.samr.gov.cn/bzgk/std/newGbInfo?hcno=47E98BA6D15D541E9F00FDD0A738C291</t>
        </is>
      </c>
      <c r="BA158" s="439" t="inlineStr">
        <is>
          <t>GB 20997-2015 (previous edition): https://openstd.samr.gov.cn/bzgk/std/newGbInfo?hcno=71F772D80F8CD3A7E05397BE0A0AB82A</t>
        </is>
      </c>
    </row>
    <row r="159">
      <c r="A159" s="439" t="inlineStr">
        <is>
          <t>CHNPRFFECI05S000</t>
        </is>
      </c>
      <c r="B159" s="439" t="inlineStr">
        <is>
          <t>Instrument</t>
        </is>
      </c>
      <c r="C159" s="439" t="inlineStr">
        <is>
          <t>Performance standard</t>
        </is>
      </c>
      <c r="D159" s="439" t="inlineStr">
        <is>
          <t>Fuel economy standard</t>
        </is>
      </c>
      <c r="E159" s="439" t="inlineStr">
        <is>
          <t>Transport</t>
        </is>
      </c>
      <c r="F159" s="439" t="inlineStr">
        <is>
          <t>Heavy-duty commercial vehicles</t>
        </is>
      </c>
      <c r="G159" s="439" t="inlineStr">
        <is>
          <t>重型商用车辆燃料消耗量限值</t>
        </is>
      </c>
      <c r="H159" s="439" t="inlineStr">
        <is>
          <t>Heavy-Duty Commercial Vehicle Fuel Consumption Limit</t>
        </is>
      </c>
      <c r="I159" s="439" t="inlineStr">
        <is>
          <t>N/A</t>
        </is>
      </c>
      <c r="J159" s="439" t="inlineStr">
        <is>
          <t>GB 30510-2024 Fuel Consumption Limits for Heavy-Duty Commercial Vehicles is a mandatory national standard, published on 29 September 2024 and effective 1 July 2025, replacing GB 30510-2018. It applies to commercial vehicles capable of using gasoline or diesel fuel with a maximum design gross mass greater than 3,500 kg, including goods vehicles, semi-trailer tractors, buses, dump trucks and city buses, but excluding special-purpose vehicles. This is China's first mandatory national standard for heavy-duty commercial vehicle fuel consumption, undergoing its second revision. The 2024 edition tightens limits by approximately 10% compared with the 2018 edition.</t>
        </is>
      </c>
      <c r="K159" s="439" t="inlineStr">
        <is>
          <t>Energy efficiency; Energy conservation</t>
        </is>
      </c>
      <c r="L159" s="439" t="inlineStr">
        <is>
          <t>Direct</t>
        </is>
      </c>
      <c r="M159" s="439" t="inlineStr">
        <is>
          <t>Supply-side</t>
        </is>
      </c>
      <c r="N159" s="439" t="inlineStr">
        <is>
          <t>CHN</t>
        </is>
      </c>
      <c r="O159" s="439" t="inlineStr">
        <is>
          <t>national</t>
        </is>
      </c>
      <c r="P159" s="439" t="inlineStr">
        <is>
          <t>N/A</t>
        </is>
      </c>
      <c r="Q159" s="439" t="inlineStr">
        <is>
          <t>01/02/2014</t>
        </is>
      </c>
      <c r="R159" s="439" t="inlineStr">
        <is>
          <t>01/07/2014</t>
        </is>
      </c>
      <c r="S159" s="439" t="inlineStr">
        <is>
          <t>N/A</t>
        </is>
      </c>
      <c r="T159" s="439" t="inlineStr">
        <is>
          <t>29/09/2024</t>
        </is>
      </c>
      <c r="U159" s="439" t="inlineStr">
        <is>
          <t>On 29 September 2024, GB 30510-2024 was published replacing GB 30510-2018, with limits tightened by approximately 10%, effective 1 July 2025 (new models) / 1 July 2027 (already certified models).</t>
        </is>
      </c>
      <c r="V159" s="439">
        <f>IF(R159="","In force",IF(R159="N/A","In force",IF(TODAY()&lt;DATE(VALUE(RIGHT(R159,4)),VALUE(MID(R159,4,2)),VALUE(LEFT(R159,2))),"Scheduled",IF(S159="","In force",IF(S159="N/A","In force",IF(TODAY()&lt;DATE(VALUE(RIGHT(S159,4)),VALUE(MID(S159,4,2)),VALUE(LEFT(S159,2))),"In force","Ended"))))))</f>
        <v/>
      </c>
      <c r="W159" s="439" t="inlineStr">
        <is>
          <t>Ministry of Industry and Information Technology; State Administration for Market Regulation; Standardization Administration of China</t>
        </is>
      </c>
      <c r="X159" s="439" t="inlineStr">
        <is>
          <t>Heavy-duty commercial vehicles</t>
        </is>
      </c>
      <c r="Y159" s="439" t="inlineStr">
        <is>
          <t>New; existing</t>
        </is>
      </c>
      <c r="Z159" s="439" t="inlineStr">
        <is>
          <t>Commercial vehicles capable of using gasoline or diesel fuel, with a maximum design gross mass greater than 3,500 kg, including goods vehicles, semi-trailer tractors, buses, dump trucks and city buses. Excludes special-purpose vehicles.</t>
        </is>
      </c>
      <c r="AA159" s="439" t="inlineStr">
        <is>
          <t>N/A</t>
        </is>
      </c>
      <c r="AB159" s="439" t="inlineStr">
        <is>
          <t>N/A</t>
        </is>
      </c>
      <c r="AC159" s="439" t="inlineStr">
        <is>
          <t>Firms</t>
        </is>
      </c>
      <c r="AD159" s="439" t="inlineStr">
        <is>
          <t>Automobile manufacturing enterprises that produce and sell heavy-duty commercial vehicles within China.</t>
        </is>
      </c>
      <c r="AE159" s="439" t="inlineStr">
        <is>
          <t>Type approval; Production; Sales</t>
        </is>
      </c>
      <c r="AF159" s="439" t="inlineStr">
        <is>
          <t>Type approval and sales activities for heavy-duty commercial vehicles. New models applying for type approval must comply with GB 30510-2024 limits from 1 July 2025; models already granted type approval must comply from 1 July 2027.</t>
        </is>
      </c>
      <c r="AG159" s="439" t="inlineStr">
        <is>
          <t>By vehicle mass and type</t>
        </is>
      </c>
      <c r="AH159" s="439" t="inlineStr">
        <is>
          <t>L/100km</t>
        </is>
      </c>
      <c r="AI159" s="439" t="inlineStr">
        <is>
          <t>Fuel consumption limits are set by vehicle gross mass, model category and use group using a stepwise limit system. Depending on vehicle type and gross mass, the 2024 edition limits are 6% to 13% lower than the 2018 edition.</t>
        </is>
      </c>
      <c r="AJ159" s="439" t="inlineStr">
        <is>
          <t>1) New heavy-duty commercial vehicle models applying for type approval must meet the fuel consumption limits specified in GB 30510-2024 before they may be marketed and sold; 2) vehicle models already granted type approval must meet the new limits within the transition period (by 1 July 2027); 3) models failing to meet the limit requirements shall not be produced or sold.</t>
        </is>
      </c>
      <c r="AK159" s="439" t="inlineStr">
        <is>
          <t>N/A</t>
        </is>
      </c>
      <c r="AL159" s="439" t="inlineStr">
        <is>
          <t>N/A</t>
        </is>
      </c>
      <c r="AM159" s="439" t="inlineStr">
        <is>
          <t>Type approval and conformity inspection by government agencies; enterprise energy consumption data reporting</t>
        </is>
      </c>
      <c r="AN159" s="439" t="inlineStr">
        <is>
          <t>The Ministry of Industry and Information Technology conducts type approval and conformity inspection for vehicles; automobile manufacturing enterprises are required to report vehicle fuel consumption data and undergo energy conservation supervision.</t>
        </is>
      </c>
      <c r="AO159" s="439" t="inlineStr">
        <is>
          <t>Compliance order; Fines; Prohibition of production and sales</t>
        </is>
      </c>
      <c r="AP159" s="439" t="inlineStr">
        <is>
          <t>For heavy-duty commercial vehicle models that do not comply with the fuel consumption limit standard, the Ministry of Industry and Information Technology orders rectification within a specified time limit; models that fail to rectify as required have their type approval revoked and are prohibited from production and sales.</t>
        </is>
      </c>
      <c r="AQ159" s="439" t="inlineStr">
        <is>
          <t>The state encourages automobile manufacturing enterprises to develop and apply advanced energy-saving technologies to reduce heavy-duty commercial vehicle fuel consumption, promoting the upgrading of energy-saving technologies for commercial vehicles.</t>
        </is>
      </c>
      <c r="AR159" s="439" t="inlineStr">
        <is>
          <t>The state encourages automobile manufacturing enterprises to develop and apply advanced energy-saving technologies to reduce heavy-duty commercial vehicle fuel consumption, promoting the upgrading of energy-saving technologies for commercial vehicles.</t>
        </is>
      </c>
      <c r="AS159" s="439" t="inlineStr">
        <is>
          <t>N/A</t>
        </is>
      </c>
      <c r="AT159" s="439" t="inlineStr">
        <is>
          <t>N/A</t>
        </is>
      </c>
      <c r="AU159" s="439" t="inlineStr">
        <is>
          <t>C29</t>
        </is>
      </c>
      <c r="AV159" s="439" t="inlineStr">
        <is>
          <t>CO2</t>
        </is>
      </c>
      <c r="AW159" s="439" t="inlineStr">
        <is>
          <t>Positive</t>
        </is>
      </c>
      <c r="AX159" s="439" t="inlineStr">
        <is>
          <t>Energy conservation; Pollution control</t>
        </is>
      </c>
      <c r="AY159" s="439" t="inlineStr">
        <is>
          <t>GB 30510-2024 Fuel Consumption Limits for Heavy-Duty Commercial Vehicles</t>
        </is>
      </c>
      <c r="AZ159" s="439" t="inlineStr">
        <is>
          <t>https://openstd.samr.gov.cn/bzgk/std/newGbInfo?hcno=35651BC9CFA4506EB75F140E59A4F73D</t>
        </is>
      </c>
      <c r="BA159" s="439" t="inlineStr">
        <is>
          <t>GB 30510-2018 (previous edition): https://openstd.samr.gov.cn/bzgk/std/newGbInfo?hcno=0FECA2934941502E161716E7F2502E76</t>
        </is>
      </c>
    </row>
    <row r="160">
      <c r="A160" s="439" t="inlineStr">
        <is>
          <t>CHNPRFMHSI01S000</t>
        </is>
      </c>
      <c r="B160" s="439" t="inlineStr">
        <is>
          <t>Instrument</t>
        </is>
      </c>
      <c r="C160" s="439" t="inlineStr">
        <is>
          <t>Performance standard</t>
        </is>
      </c>
      <c r="D160" s="439" t="inlineStr">
        <is>
          <t>Minimum Energy Performance Standards (MEPS) for spatial heating</t>
        </is>
      </c>
      <c r="E160" s="439" t="inlineStr">
        <is>
          <t>Buildings; Industry</t>
        </is>
      </c>
      <c r="F160" s="439" t="inlineStr">
        <is>
          <t>Building heating; Industrial heat supply</t>
        </is>
      </c>
      <c r="G160" s="439" t="inlineStr">
        <is>
          <t>热泵和冷水机组能效限定值及能效等级</t>
        </is>
      </c>
      <c r="H160" s="439" t="inlineStr">
        <is>
          <t>Minimum Allowable Values of the Energy Efficiency and Energy Efficiency Grades for Heat Pumps and Water Chillers</t>
        </is>
      </c>
      <c r="I160" s="439" t="inlineStr">
        <is>
          <t>N/A</t>
        </is>
      </c>
      <c r="J160" s="439" t="inlineStr">
        <is>
          <t>GB 19577-2024 Minimum Allowable Values of the Energy Efficiency and Energy Efficiency Grades for Heat Pumps and Water Chillers is a mandatory national standard, published on 29 April 2024 and effective 1 February 2025, consolidating and replacing four standards: GB 19577-2015, GB 29540-2013, GB 30721-2014 and GB 37480-2019. It applies to vapour compression cycle water chilling (heat pump) packages, low ambient temperature air-source heat pump (water chilling) packages, water-source (ground-source) heat pumps, lithium bromide absorption water chiller (heater) packages, vapour compression cycle high-temperature heat pump packages, indirect evaporative cooling water chilling packages and integral water chilling (heat pump) packages. Energy efficiency grades are classified into three levels (Grade 1 highest), with Grade 3 as the minimum allowable value i.e. the mandatory market access threshold. Energy efficiency indicators have been substantially raised, with an estimated 20%–40% of existing products expected to be eliminated.</t>
        </is>
      </c>
      <c r="K160" s="439" t="inlineStr">
        <is>
          <t>Energy efficiency; Energy conservation</t>
        </is>
      </c>
      <c r="L160" s="439" t="inlineStr">
        <is>
          <t>Direct</t>
        </is>
      </c>
      <c r="M160" s="439" t="inlineStr">
        <is>
          <t>Supply-side</t>
        </is>
      </c>
      <c r="N160" s="439" t="inlineStr">
        <is>
          <t>CHN</t>
        </is>
      </c>
      <c r="O160" s="439" t="inlineStr">
        <is>
          <t>national</t>
        </is>
      </c>
      <c r="P160" s="439" t="inlineStr">
        <is>
          <t>N/A</t>
        </is>
      </c>
      <c r="Q160" s="439" t="inlineStr">
        <is>
          <t>01/03/2005</t>
        </is>
      </c>
      <c r="R160" s="439" t="inlineStr">
        <is>
          <t>01/01/2006</t>
        </is>
      </c>
      <c r="S160" s="439" t="inlineStr">
        <is>
          <t>N/A</t>
        </is>
      </c>
      <c r="T160" s="439" t="inlineStr">
        <is>
          <t>29/04/2024</t>
        </is>
      </c>
      <c r="U160" s="439" t="inlineStr">
        <is>
          <t>On 29 April 2024, GB 19577-2024 was published, consolidating and replacing four standards (GB 19577-2015 water chillers, GB 29540-2013 lithium bromide absorption units, GB 30721-2014 water/ground-source heat pumps, GB 37480-2019 low ambient temperature air-source heat pumps), expanding product coverage to 8 categories and substantially raising energy efficiency indicators, with an estimated 20%–40% of existing products expected to be eliminated.</t>
        </is>
      </c>
      <c r="V160" s="439">
        <f>IF(R160="","In force",IF(R160="N/A","In force",IF(TODAY()&lt;DATE(VALUE(RIGHT(R160,4)),VALUE(MID(R160,4,2)),VALUE(LEFT(R160,2))),"Scheduled",IF(S160="","In force",IF(S160="N/A","In force",IF(TODAY()&lt;DATE(VALUE(RIGHT(S160,4)),VALUE(MID(S160,4,2)),VALUE(LEFT(S160,2))),"In force","Ended"))))))</f>
        <v/>
      </c>
      <c r="W160" s="439" t="inlineStr">
        <is>
          <t>State Administration for Market Regulation; Standardization Administration of China</t>
        </is>
      </c>
      <c r="X160" s="439" t="inlineStr">
        <is>
          <t>Heat pumps and water chillers</t>
        </is>
      </c>
      <c r="Y160" s="439" t="inlineStr">
        <is>
          <t>new</t>
        </is>
      </c>
      <c r="Z160" s="439" t="inlineStr">
        <is>
          <t>Vapour compression cycle water chilling (heat pump) packages, low ambient temperature air-source heat pump (water chilling) packages, water-source (ground-source) heat pumps, lithium bromide absorption water chiller (heater) packages, vapour compression cycle high-temperature heat pump packages, indirect evaporative cooling water chilling packages and integral water chilling (heat pump) packages.</t>
        </is>
      </c>
      <c r="AA160" s="439" t="inlineStr">
        <is>
          <t>N/A</t>
        </is>
      </c>
      <c r="AB160" s="439" t="inlineStr">
        <is>
          <t>N/A</t>
        </is>
      </c>
      <c r="AC160" s="439" t="inlineStr">
        <is>
          <t>Firms</t>
        </is>
      </c>
      <c r="AD160" s="439" t="inlineStr">
        <is>
          <t>Manufacturers and importers producing, importing or selling heat pump and water chiller products within China.</t>
        </is>
      </c>
      <c r="AE160" s="439" t="inlineStr">
        <is>
          <t>Production; Sale; Import</t>
        </is>
      </c>
      <c r="AF160" s="439" t="inlineStr">
        <is>
          <t>Production, import and sale of heat pump and water chiller products. Products must meet the standard's minimum allowable energy efficiency values (Grade 3) before they can enter the market.</t>
        </is>
      </c>
      <c r="AG160" s="439" t="inlineStr">
        <is>
          <t>Grade 3</t>
        </is>
      </c>
      <c r="AH160" s="439" t="inlineStr">
        <is>
          <t>Energy efficiency grade</t>
        </is>
      </c>
      <c r="AI160" s="439" t="inlineStr">
        <is>
          <t>Energy efficiency grades are classified into three levels (Grade 1 highest), with Grade 3 as the minimum allowable value i.e. the mandatory market access threshold. A dual-pathway evaluation metric (IPLV or COPc) is used for energy efficiency grade determination. COP and IPLV energy efficiency metric limits are specified by unit type, cooling method and rated cooling/heating capacity.</t>
        </is>
      </c>
      <c r="AJ160" s="439" t="inlineStr">
        <is>
          <t>1) Heat pumps and water chillers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160" s="439" t="inlineStr">
        <is>
          <t>N/A</t>
        </is>
      </c>
      <c r="AL160" s="439" t="inlineStr">
        <is>
          <t>N/A</t>
        </is>
      </c>
      <c r="AM160" s="439" t="inlineStr">
        <is>
          <t>Inspections or audits conducted by government authorities or third parties</t>
        </is>
      </c>
      <c r="AN160" s="439" t="inlineStr">
        <is>
          <t>Market regulatory authorities conduct energy efficiency label supervision inspections and product quality supervision spot checks on heat pump and water chiller products.</t>
        </is>
      </c>
      <c r="AO160" s="439" t="inlineStr">
        <is>
          <t>Compliance requirements; Testing</t>
        </is>
      </c>
      <c r="AP160" s="439" t="inlineStr">
        <is>
          <t>For production, import or sale of heat pump and water chiller products not conforming to the mandatory energy efficiency standard, market regulatory authorities shall order cessation of production, import and sale, confiscate illegal gains and impose fines; where the circumstances are serious, the business licence shall be revoked.</t>
        </is>
      </c>
      <c r="AQ160" s="439" t="inlineStr">
        <is>
          <t>The state encourages production and use of Grade 1 and Grade 2 high-efficiency heat pump and water chiller products; promotes the market uptake of high-efficiency HVAC equipment through energy-saving product certification and green building promotion.</t>
        </is>
      </c>
      <c r="AR160" s="439" t="inlineStr">
        <is>
          <t>The state encourages production and use of Grade 1 and Grade 2 high-efficiency heat pump and water chiller products; promotes the market uptake of high-efficiency HVAC equipment through energy-saving product certification and green building promotion.</t>
        </is>
      </c>
      <c r="AS160" s="439" t="inlineStr">
        <is>
          <t>N/A</t>
        </is>
      </c>
      <c r="AT160" s="439" t="inlineStr">
        <is>
          <t>N/A</t>
        </is>
      </c>
      <c r="AU160" s="439" t="inlineStr">
        <is>
          <t>C27</t>
        </is>
      </c>
      <c r="AV160" s="439" t="inlineStr">
        <is>
          <t>CO2</t>
        </is>
      </c>
      <c r="AW160" s="439" t="inlineStr">
        <is>
          <t>Positive</t>
        </is>
      </c>
      <c r="AX160" s="439" t="inlineStr">
        <is>
          <t>Energy conservation; Industrial development</t>
        </is>
      </c>
      <c r="AY160" s="439" t="inlineStr">
        <is>
          <t>GB 19577-2024 Minimum Allowable Values of the Energy Efficiency and Energy Efficiency Grades for Heat Pumps and Water Chillers</t>
        </is>
      </c>
      <c r="AZ160" s="439" t="inlineStr">
        <is>
          <t>https://openstd.samr.gov.cn/bzgk/std/newGbInfo?hcno=C59327F9E5A3194DAD64C39B883C36C2</t>
        </is>
      </c>
      <c r="BA160" s="439" t="inlineStr">
        <is>
          <t>GB 30721-2014 water-source (ground-source) heat pumps (superseded): https://openstd.samr.gov.cn/bzgk/std/newGbInfo?hcno=0AFB9BECCAF3446797B9201068DCF363</t>
        </is>
      </c>
    </row>
    <row r="161">
      <c r="A161" s="439" t="inlineStr">
        <is>
          <t>CHNPRFMCSI01S000</t>
        </is>
      </c>
      <c r="B161" s="439" t="inlineStr">
        <is>
          <t>Instrument</t>
        </is>
      </c>
      <c r="C161" s="439" t="inlineStr">
        <is>
          <t>Performance standard</t>
        </is>
      </c>
      <c r="D161" s="439" t="inlineStr">
        <is>
          <t>Minimum Energy Performance Standards (MEPS) for spatial cooling</t>
        </is>
      </c>
      <c r="E161" s="439" t="inlineStr">
        <is>
          <t>Buildings</t>
        </is>
      </c>
      <c r="F161" s="439" t="inlineStr">
        <is>
          <t>Building air conditioning; Building heating</t>
        </is>
      </c>
      <c r="G161" s="439" t="inlineStr">
        <is>
          <t>多联式空调（热泵）机组能效限定值及能效等级</t>
        </is>
      </c>
      <c r="H161" s="439" t="inlineStr">
        <is>
          <t>Minimum Allowable Values of the Energy Efficiency and Energy Efficiency Grades for Multi-Connected Air-Condition (Heat Pump) Units</t>
        </is>
      </c>
      <c r="I161" s="439" t="inlineStr">
        <is>
          <t>N/A</t>
        </is>
      </c>
      <c r="J161" s="439" t="inlineStr">
        <is>
          <t>GB 21454-2021 Minimum Allowable Values of the Energy Efficiency and Energy Efficiency Grades for Multi-Connected Air-Condition (Heat Pump) Units is a mandatory national standard, published on 11 October 2021 and effective 1 November 2022, replacing GB 21454-2008. It applies to air-cooled and water-cooled multi-connected air-condition (heat pump) units, and low ambient temperature air-source multi-connected heat pump (air-conditioning) units. The Annual Performance Factor (APF) is used as the evaluation metric. Energy efficiency grades are classified into three levels (Grade 1 highest), with Grade 3 as the minimum allowable value i.e. the mandatory market access threshold. The energy efficiency access threshold has been raised by more than 40% compared with the 2008 edition.</t>
        </is>
      </c>
      <c r="K161" s="439" t="inlineStr">
        <is>
          <t>Energy efficiency; Energy conservation</t>
        </is>
      </c>
      <c r="L161" s="439" t="inlineStr">
        <is>
          <t>Direct</t>
        </is>
      </c>
      <c r="M161" s="439" t="inlineStr">
        <is>
          <t>Supply-side</t>
        </is>
      </c>
      <c r="N161" s="439" t="inlineStr">
        <is>
          <t>CHN</t>
        </is>
      </c>
      <c r="O161" s="439" t="inlineStr">
        <is>
          <t>national</t>
        </is>
      </c>
      <c r="P161" s="439" t="inlineStr">
        <is>
          <t>N/A</t>
        </is>
      </c>
      <c r="Q161" s="439" t="inlineStr">
        <is>
          <t>01/06/2008</t>
        </is>
      </c>
      <c r="R161" s="439" t="inlineStr">
        <is>
          <t>01/01/2009</t>
        </is>
      </c>
      <c r="S161" s="439" t="inlineStr">
        <is>
          <t>N/A</t>
        </is>
      </c>
      <c r="T161" s="439" t="inlineStr">
        <is>
          <t>11/10/2021</t>
        </is>
      </c>
      <c r="U161" s="439" t="inlineStr">
        <is>
          <t>On 11 October 2021, GB 21454-2021 was published, replacing GB 21454-2008, extending the scope to water-cooled multi-connected units and low ambient temperature air-source multi-connected heat pumps, introducing the APF evaluation metric, and raising the energy efficiency access threshold by more than 40%.</t>
        </is>
      </c>
      <c r="V161" s="439">
        <f>IF(R161="","In force",IF(R161="N/A","In force",IF(TODAY()&lt;DATE(VALUE(RIGHT(R161,4)),VALUE(MID(R161,4,2)),VALUE(LEFT(R161,2))),"Scheduled",IF(S161="","In force",IF(S161="N/A","In force",IF(TODAY()&lt;DATE(VALUE(RIGHT(S161,4)),VALUE(MID(S161,4,2)),VALUE(LEFT(S161,2))),"In force","Ended"))))))</f>
        <v/>
      </c>
      <c r="W161" s="439" t="inlineStr">
        <is>
          <t>State Administration for Market Regulation; Standardization Administration of China</t>
        </is>
      </c>
      <c r="X161" s="439" t="inlineStr">
        <is>
          <t>Multi-connected air-condition (heat pump) units</t>
        </is>
      </c>
      <c r="Y161" s="439" t="inlineStr">
        <is>
          <t>new</t>
        </is>
      </c>
      <c r="Z161" s="439" t="inlineStr">
        <is>
          <t>Air-cooled or water-cooled multi-connected air-condition (heat pump) units, and low ambient temperature air-source multi-connected heat pump (air-conditioning) units. Excludes unitary air conditioners and ducted air conditioners.</t>
        </is>
      </c>
      <c r="AA161" s="439" t="inlineStr">
        <is>
          <t>N/A</t>
        </is>
      </c>
      <c r="AB161" s="439" t="inlineStr">
        <is>
          <t>N/A</t>
        </is>
      </c>
      <c r="AC161" s="439" t="inlineStr">
        <is>
          <t>Firms</t>
        </is>
      </c>
      <c r="AD161" s="439" t="inlineStr">
        <is>
          <t>Manufacturers and importers producing, importing or selling multi-connected air-condition (heat pump) units within China.</t>
        </is>
      </c>
      <c r="AE161" s="439" t="inlineStr">
        <is>
          <t>Production; Sale; Import</t>
        </is>
      </c>
      <c r="AF161" s="439" t="inlineStr">
        <is>
          <t>Production, import and sale of multi-connected air-condition (heat pump) units. Products must meet the standard's minimum allowable energy efficiency values (Grade 3) before they can enter the market.</t>
        </is>
      </c>
      <c r="AG161" s="439" t="inlineStr">
        <is>
          <t>Grade 3</t>
        </is>
      </c>
      <c r="AH161" s="439" t="inlineStr">
        <is>
          <t>Energy efficiency grade</t>
        </is>
      </c>
      <c r="AI161" s="439" t="inlineStr">
        <is>
          <t>The Annual Performance Factor (APF) is used as the evaluation metric; energy efficiency grades are classified into three levels (Grade 1 highest). Air-cooled heat pump multi-connected units APF by cooling capacity (CC): CC ≤ 14 kW Grade 3 ≥ 3.60, 14 kW &lt; CC ≤ 28 kW Grade 3 ≥ 3.50, 28 kW &lt; CC ≤ 50 kW Grade 3 ≥ 3.40, 50 kW &lt; CC ≤ 68 kW Grade 3 ≥ 3.30, CC &gt; 68 kW Grade 3 ≥ 3.20.</t>
        </is>
      </c>
      <c r="AJ161" s="439" t="inlineStr">
        <is>
          <t>1) Multi-connected air-condition (heat pump) units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161" s="439" t="inlineStr">
        <is>
          <t>N/A</t>
        </is>
      </c>
      <c r="AL161" s="439" t="inlineStr">
        <is>
          <t>N/A</t>
        </is>
      </c>
      <c r="AM161" s="439" t="inlineStr">
        <is>
          <t>Inspections or audits conducted by government authorities or third parties</t>
        </is>
      </c>
      <c r="AN161" s="439" t="inlineStr">
        <is>
          <t>Market regulatory authorities conduct energy efficiency label supervision inspections and product quality supervision spot checks on multi-connected air-condition (heat pump) unit products.</t>
        </is>
      </c>
      <c r="AO161" s="439" t="inlineStr">
        <is>
          <t>Compliance requirements; Testing</t>
        </is>
      </c>
      <c r="AP161" s="439" t="inlineStr">
        <is>
          <t>For production, import or sale of multi-connected air-condition (heat pump) unit products not conforming to the mandatory energy efficiency standard, market regulatory authorities shall order cessation of production, import and sale, confiscate illegal gains and impose fines; where the circumstances are serious, the business licence shall be revoked.</t>
        </is>
      </c>
      <c r="AQ161" s="439" t="inlineStr">
        <is>
          <t>The state encourages production and use of Grade 1 and Grade 2 high-efficiency multi-connected air-condition (heat pump) units; promotes the market uptake of high-efficiency air conditioning products through energy-saving product certification and green building promotion.</t>
        </is>
      </c>
      <c r="AR161" s="439" t="inlineStr">
        <is>
          <t>The state encourages production and use of Grade 1 and Grade 2 high-efficiency multi-connected air-condition (heat pump) units; promotes the market uptake of high-efficiency air conditioning products through energy-saving product certification and green building promotion.</t>
        </is>
      </c>
      <c r="AS161" s="439" t="inlineStr">
        <is>
          <t>N/A</t>
        </is>
      </c>
      <c r="AT161" s="439" t="inlineStr">
        <is>
          <t>N/A</t>
        </is>
      </c>
      <c r="AU161" s="439" t="inlineStr">
        <is>
          <t>C27</t>
        </is>
      </c>
      <c r="AV161" s="439" t="inlineStr">
        <is>
          <t>CO2</t>
        </is>
      </c>
      <c r="AW161" s="439" t="inlineStr">
        <is>
          <t>Positive</t>
        </is>
      </c>
      <c r="AX161" s="439" t="inlineStr">
        <is>
          <t>Energy conservation; Industrial development</t>
        </is>
      </c>
      <c r="AY161" s="439" t="inlineStr">
        <is>
          <t>GB 21454-2021 Minimum Allowable Values of the Energy Efficiency and Energy Efficiency Grades for Multi-Connected Air-Condition (Heat Pump) Units</t>
        </is>
      </c>
      <c r="AZ161" s="439" t="inlineStr">
        <is>
          <t>https://openstd.samr.gov.cn/bzgk/std/newGbInfo?hcno=32791D15944EA9E65C8E97FF2FC2039A</t>
        </is>
      </c>
      <c r="BA161" s="439" t="inlineStr">
        <is>
          <t>GB 21454-2008 (superseded): https://openstd.samr.gov.cn/bzgk/std/newGbInfo?hcno=1113031B4489140189D98B75C733F70D</t>
        </is>
      </c>
    </row>
    <row r="162">
      <c r="A162" s="439" t="inlineStr">
        <is>
          <t>CHNPRFMCSI02S000</t>
        </is>
      </c>
      <c r="B162" s="439" t="inlineStr">
        <is>
          <t>Instrument</t>
        </is>
      </c>
      <c r="C162" s="439" t="inlineStr">
        <is>
          <t>Performance standard</t>
        </is>
      </c>
      <c r="D162" s="439" t="inlineStr">
        <is>
          <t>Minimum Energy Performance Standards (MEPS) for spatial cooling</t>
        </is>
      </c>
      <c r="E162" s="439" t="inlineStr">
        <is>
          <t>Buildings</t>
        </is>
      </c>
      <c r="F162" s="439" t="inlineStr">
        <is>
          <t>Building air conditioning</t>
        </is>
      </c>
      <c r="G162" s="439" t="inlineStr">
        <is>
          <t>房间空气调节器能效限定值及能效等级</t>
        </is>
      </c>
      <c r="H162" s="439" t="inlineStr">
        <is>
          <t>Minimum Allowable Values of the Energy Efficiency and Energy Efficiency Grades for Room Air Conditioners</t>
        </is>
      </c>
      <c r="I162" s="439" t="inlineStr">
        <is>
          <t>N/A</t>
        </is>
      </c>
      <c r="J162" s="439" t="inlineStr">
        <is>
          <t>GB 21455-2019 Minimum Allowable Values of the Energy Efficiency and Energy Efficiency Grades for Room Air Conditioners is a mandatory national standard, published on 31 December 2019 and effective 1 July 2020, replacing GB 12021.3-2010 and GB 21455-2013. It applies to room air conditioners with air-cooled condensers, fully enclosed electric compressors, rated cooling capacity ≤ 14,000 W and climate type T1, and low ambient temperature air-source heat pump air heaters with rated heating capacity ≤ 14,000 W. It does not apply to portable air conditioners, multi-connected air-condition units or ducted air conditioners. Energy efficiency grades are classified into three levels (Grade 1 highest), with Grade 3 as the minimum allowable value i.e. the mandatory market access threshold.</t>
        </is>
      </c>
      <c r="K162" s="439" t="inlineStr">
        <is>
          <t>Energy efficiency; Energy conservation</t>
        </is>
      </c>
      <c r="L162" s="439" t="inlineStr">
        <is>
          <t>Direct</t>
        </is>
      </c>
      <c r="M162" s="439" t="inlineStr">
        <is>
          <t>Supply-side</t>
        </is>
      </c>
      <c r="N162" s="439" t="inlineStr">
        <is>
          <t>CHN</t>
        </is>
      </c>
      <c r="O162" s="439" t="inlineStr">
        <is>
          <t>national</t>
        </is>
      </c>
      <c r="P162" s="439" t="inlineStr">
        <is>
          <t>N/A</t>
        </is>
      </c>
      <c r="Q162" s="439" t="inlineStr">
        <is>
          <t>01/06/2004</t>
        </is>
      </c>
      <c r="R162" s="439" t="inlineStr">
        <is>
          <t>01/03/2005</t>
        </is>
      </c>
      <c r="S162" s="439" t="inlineStr">
        <is>
          <t>N/A</t>
        </is>
      </c>
      <c r="T162" s="439" t="inlineStr">
        <is>
          <t>31/12/2019</t>
        </is>
      </c>
      <c r="U162" s="439" t="inlineStr">
        <is>
          <t>On 31 December 2019, GB 21455-2019 was published, replacing GB 12021.3-2010 and GB 21455-2013, merging the fixed-speed and variable-speed room air conditioner energy efficiency standards, unifying the APF evaluation metric, and substantially raising the energy efficiency threshold.</t>
        </is>
      </c>
      <c r="V162" s="439">
        <f>IF(R162="","In force",IF(R162="N/A","In force",IF(TODAY()&lt;DATE(VALUE(RIGHT(R162,4)),VALUE(MID(R162,4,2)),VALUE(LEFT(R162,2))),"Scheduled",IF(S162="","In force",IF(S162="N/A","In force",IF(TODAY()&lt;DATE(VALUE(RIGHT(S162,4)),VALUE(MID(S162,4,2)),VALUE(LEFT(S162,2))),"In force","Ended"))))))</f>
        <v/>
      </c>
      <c r="W162" s="439" t="inlineStr">
        <is>
          <t>State Administration for Market Regulation; Standardization Administration of China</t>
        </is>
      </c>
      <c r="X162" s="439" t="inlineStr">
        <is>
          <t>Room air conditioners</t>
        </is>
      </c>
      <c r="Y162" s="439" t="inlineStr">
        <is>
          <t>new</t>
        </is>
      </c>
      <c r="Z162" s="439" t="inlineStr">
        <is>
          <t>Room air conditioners with air-cooled condensers, fully enclosed electric compressors, rated cooling capacity ≤ 14,000 W and climate type T1, and low ambient temperature air-source heat pump air heaters with rated heating capacity ≤ 14,000 W. Excludes portable air conditioners, multi-connected air-condition units and ducted air conditioners.</t>
        </is>
      </c>
      <c r="AA162" s="439" t="inlineStr">
        <is>
          <t>N/A</t>
        </is>
      </c>
      <c r="AB162" s="439" t="inlineStr">
        <is>
          <t>N/A</t>
        </is>
      </c>
      <c r="AC162" s="439" t="inlineStr">
        <is>
          <t>Firms</t>
        </is>
      </c>
      <c r="AD162" s="439" t="inlineStr">
        <is>
          <t>Manufacturers and importers producing, importing or selling room air conditioners within China.</t>
        </is>
      </c>
      <c r="AE162" s="439" t="inlineStr">
        <is>
          <t>Production; Sale; Import</t>
        </is>
      </c>
      <c r="AF162" s="439" t="inlineStr">
        <is>
          <t>Production, import and sale of room air conditioners. Products must meet the standard's minimum allowable energy efficiency values (Grade 3) before they can enter the market.</t>
        </is>
      </c>
      <c r="AG162" s="439" t="inlineStr">
        <is>
          <t>Grade 3</t>
        </is>
      </c>
      <c r="AH162" s="439" t="inlineStr">
        <is>
          <t>Energy efficiency grade</t>
        </is>
      </c>
      <c r="AI162" s="439" t="inlineStr">
        <is>
          <t>The Annual Performance Factor (APF) is used as the evaluation metric; energy efficiency grades are classified into three levels (Grade 1 highest), with Grade 3 as the minimum allowable value i.e. the mandatory market access threshold. Split room air conditioners with rated cooling capacity ≤ 4,500 W Grade 3 APF ≥ 3.00; 4,500 W &lt; CC ≤ 7,100 W Grade 3 APF ≥ 2.90; 7,100 W &lt; CC ≤ 14,000 W Grade 3 APF ≥ 2.80.</t>
        </is>
      </c>
      <c r="AJ162" s="439" t="inlineStr">
        <is>
          <t>1) Room air conditioners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162" s="439" t="inlineStr">
        <is>
          <t>N/A</t>
        </is>
      </c>
      <c r="AL162" s="439" t="inlineStr">
        <is>
          <t>N/A</t>
        </is>
      </c>
      <c r="AM162" s="439" t="inlineStr">
        <is>
          <t>Inspections or audits conducted by government authorities or third parties</t>
        </is>
      </c>
      <c r="AN162" s="439" t="inlineStr">
        <is>
          <t>Market regulatory authorities conduct energy efficiency label supervision inspections and product quality supervision spot checks on room air conditioner products.</t>
        </is>
      </c>
      <c r="AO162" s="439" t="inlineStr">
        <is>
          <t>Compliance requirements; Testing</t>
        </is>
      </c>
      <c r="AP162" s="439" t="inlineStr">
        <is>
          <t>For production, import or sale of room air conditioner products not conforming to the mandatory energy efficiency standard, market regulatory authorities shall order cessation of production, import and sale, confiscate illegal gains and impose fines; where the circumstances are serious, the business licence shall be revoked.</t>
        </is>
      </c>
      <c r="AQ162" s="439" t="inlineStr">
        <is>
          <t>The state encourages production and use of Grade 1 and Grade 2 high-efficiency room air conditioners; promotes the market uptake of high-efficiency air conditioning products through energy-saving product certification and energy-saving subsidies.</t>
        </is>
      </c>
      <c r="AR162" s="439" t="inlineStr">
        <is>
          <t>The State encourages the procurement and use of energy-efficient products with Grade 1 and Grade 2 energy efficiency labels, and promotes high-efficiency fan products through energy-saving product certification and energy conservation project promotion.</t>
        </is>
      </c>
      <c r="AS162" s="439" t="inlineStr">
        <is>
          <t>N/A</t>
        </is>
      </c>
      <c r="AT162" s="439" t="inlineStr">
        <is>
          <t>N/A</t>
        </is>
      </c>
      <c r="AU162" s="439" t="inlineStr">
        <is>
          <t>C27</t>
        </is>
      </c>
      <c r="AV162" s="439" t="inlineStr">
        <is>
          <t>CO2</t>
        </is>
      </c>
      <c r="AW162" s="439" t="inlineStr">
        <is>
          <t>Positive</t>
        </is>
      </c>
      <c r="AX162" s="439" t="inlineStr">
        <is>
          <t>Energy conservation; Industrial development</t>
        </is>
      </c>
      <c r="AY162" s="439" t="inlineStr">
        <is>
          <t>GB 21455-2019 Minimum Allowable Values of the Energy Efficiency and Energy Efficiency Grades for Room Air Conditioners</t>
        </is>
      </c>
      <c r="AZ162" s="439" t="inlineStr">
        <is>
          <t>https://openstd.samr.gov.cn/bzgk/std/newGbInfo?hcno=BC04CDC71AD8C36B62C0FF4AE58F633C</t>
        </is>
      </c>
      <c r="BA162" s="439" t="inlineStr">
        <is>
          <t>GB 12021.3-2010 (superseded): https://openstd.samr.gov.cn/bzgk/std/newGbInfo?hcno=CCCF01CC64E2B23D8573C5BA945C672D; GB 21455-2013 (superseded): https://openstd.samr.gov.cn/bzgk/std/newGbInfo?hcno=3A8FF0FAFE08A1920B7F3D41E5A9E5D9</t>
        </is>
      </c>
    </row>
    <row r="163">
      <c r="A163" s="439" t="inlineStr">
        <is>
          <t>CHNPRFMCSI03S000</t>
        </is>
      </c>
      <c r="B163" s="439" t="inlineStr">
        <is>
          <t>Instrument</t>
        </is>
      </c>
      <c r="C163" s="439" t="inlineStr">
        <is>
          <t>Performance standard</t>
        </is>
      </c>
      <c r="D163" s="439" t="inlineStr">
        <is>
          <t>Minimum Energy Performance Standards (MEPS) for spatial cooling</t>
        </is>
      </c>
      <c r="E163" s="439" t="inlineStr">
        <is>
          <t>Buildings</t>
        </is>
      </c>
      <c r="F163" s="439" t="inlineStr">
        <is>
          <t>Building air conditioning</t>
        </is>
      </c>
      <c r="G163" s="439" t="inlineStr">
        <is>
          <t>风管送风式空调机组能效限定值及能效等级</t>
        </is>
      </c>
      <c r="H163" s="439" t="inlineStr">
        <is>
          <t>Minimum Allowable Values of Energy Efficiency and Energy Efficiency Grades for Ducted Air Conditioners</t>
        </is>
      </c>
      <c r="I163" s="439" t="inlineStr">
        <is>
          <t>N/A</t>
        </is>
      </c>
      <c r="J163" s="439" t="inlineStr">
        <is>
          <t>GB 37479-2019 Minimum Allowable Values of Energy Efficiency and Energy Efficiency Grades for Ducted Air Conditioners is a mandatory national standard, published on 4 April 2019 and effective 1 November 2020. It applies to ducted air-condition (heat pump) units and direct-expansion dedicated outdoor air systems with motor-driven compressors and indoor unit static pressure greater than 0 Pa (gauge pressure). Energy efficiency grades are classified into three levels (Grade 1 highest), with Grade 3 as the minimum allowable value i.e. the mandatory market access threshold.</t>
        </is>
      </c>
      <c r="K163" s="439" t="inlineStr">
        <is>
          <t>Energy efficiency; Energy conservation</t>
        </is>
      </c>
      <c r="L163" s="439" t="inlineStr">
        <is>
          <t>Direct</t>
        </is>
      </c>
      <c r="M163" s="439" t="inlineStr">
        <is>
          <t>Supply-side</t>
        </is>
      </c>
      <c r="N163" s="439" t="inlineStr">
        <is>
          <t>CHN</t>
        </is>
      </c>
      <c r="O163" s="439" t="inlineStr">
        <is>
          <t>national</t>
        </is>
      </c>
      <c r="P163" s="439" t="inlineStr">
        <is>
          <t>N/A</t>
        </is>
      </c>
      <c r="Q163" s="439" t="inlineStr">
        <is>
          <t>04/04/2019</t>
        </is>
      </c>
      <c r="R163" s="439" t="inlineStr">
        <is>
          <t>01/11/2020</t>
        </is>
      </c>
      <c r="S163" s="439" t="inlineStr">
        <is>
          <t>N/A</t>
        </is>
      </c>
      <c r="T163" s="439" t="inlineStr">
        <is>
          <t>N/A</t>
        </is>
      </c>
      <c r="U163" s="439" t="inlineStr">
        <is>
          <t>N/A</t>
        </is>
      </c>
      <c r="V163" s="439">
        <f>IF(R163="","In force",IF(R163="N/A","In force",IF(TODAY()&lt;DATE(VALUE(RIGHT(R163,4)),VALUE(MID(R163,4,2)),VALUE(LEFT(R163,2))),"Scheduled",IF(S163="","In force",IF(S163="N/A","In force",IF(TODAY()&lt;DATE(VALUE(RIGHT(S163,4)),VALUE(MID(S163,4,2)),VALUE(LEFT(S163,2))),"In force","Ended"))))))</f>
        <v/>
      </c>
      <c r="W163" s="439" t="inlineStr">
        <is>
          <t>State Administration for Market Regulation; Standardization Administration of China</t>
        </is>
      </c>
      <c r="X163" s="439" t="inlineStr">
        <is>
          <t>Ducted air conditioners</t>
        </is>
      </c>
      <c r="Y163" s="439" t="inlineStr">
        <is>
          <t>new</t>
        </is>
      </c>
      <c r="Z163" s="439" t="inlineStr">
        <is>
          <t>Ducted air-condition (heat pump) units and direct-expansion dedicated outdoor air systems with motor-driven compressors and indoor unit static pressure greater than 0 Pa (gauge pressure).</t>
        </is>
      </c>
      <c r="AA163" s="439" t="inlineStr">
        <is>
          <t>N/A</t>
        </is>
      </c>
      <c r="AB163" s="439" t="inlineStr">
        <is>
          <t>N/A</t>
        </is>
      </c>
      <c r="AC163" s="439" t="inlineStr">
        <is>
          <t>Firms</t>
        </is>
      </c>
      <c r="AD163" s="439" t="inlineStr">
        <is>
          <t>Manufacturers and importers producing, importing or selling ducted air conditioner units within China.</t>
        </is>
      </c>
      <c r="AE163" s="439" t="inlineStr">
        <is>
          <t>Production; Sale; Import</t>
        </is>
      </c>
      <c r="AF163" s="439" t="inlineStr">
        <is>
          <t>Production, import and sale of ducted air conditioner units. Products must meet the standard's minimum allowable energy efficiency values (Grade 3) before they can enter the market.</t>
        </is>
      </c>
      <c r="AG163" s="439" t="inlineStr">
        <is>
          <t>Grade 3</t>
        </is>
      </c>
      <c r="AH163" s="439" t="inlineStr">
        <is>
          <t>Energy efficiency grade</t>
        </is>
      </c>
      <c r="AI163" s="439" t="inlineStr">
        <is>
          <t>Energy efficiency grades are classified into three levels (Grade 1 highest), with Grade 3 as the minimum allowable value i.e. the mandatory market access threshold. APF, EER and COP energy efficiency metric limits are specified by unit type (air-cooled/water-cooled, cooling-only/heat pump) and rated cooling capacity.</t>
        </is>
      </c>
      <c r="AJ163" s="439" t="inlineStr">
        <is>
          <t>1) Ducted air conditioners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163" s="439" t="inlineStr">
        <is>
          <t>N/A</t>
        </is>
      </c>
      <c r="AL163" s="439" t="inlineStr">
        <is>
          <t>N/A</t>
        </is>
      </c>
      <c r="AM163" s="439" t="inlineStr">
        <is>
          <t>Inspections or audits conducted by government authorities or third parties</t>
        </is>
      </c>
      <c r="AN163" s="439" t="inlineStr">
        <is>
          <t>Market regulatory authorities conduct energy efficiency label supervision inspections and product quality supervision spot checks on ducted air conditioner products.</t>
        </is>
      </c>
      <c r="AO163" s="439" t="inlineStr">
        <is>
          <t>Compliance requirements; Testing</t>
        </is>
      </c>
      <c r="AP163" s="439" t="inlineStr">
        <is>
          <t>For production, import or sale of ducted air conditioner products not conforming to the mandatory energy efficiency standard, market regulatory authorities shall order cessation of production, import and sale, confiscate illegal gains and impose fines; where the circumstances are serious, the business licence shall be revoked.</t>
        </is>
      </c>
      <c r="AQ163" s="439" t="inlineStr">
        <is>
          <t>The state encourages production and use of Grade 1 and Grade 2 high-efficiency ducted air conditioners; promotes the market uptake of high-efficiency air conditioning products through energy-saving product certification.</t>
        </is>
      </c>
      <c r="AR163" s="439" t="inlineStr">
        <is>
          <t>The state encourages production and use of Grade 1 and Grade 2 high-efficiency ducted air conditioners; promotes the market uptake of high-efficiency air conditioning products through energy-saving product certification.</t>
        </is>
      </c>
      <c r="AS163" s="439" t="inlineStr">
        <is>
          <t>N/A</t>
        </is>
      </c>
      <c r="AT163" s="439" t="inlineStr">
        <is>
          <t>N/A</t>
        </is>
      </c>
      <c r="AU163" s="439" t="inlineStr">
        <is>
          <t>C27</t>
        </is>
      </c>
      <c r="AV163" s="439" t="inlineStr">
        <is>
          <t>CO2</t>
        </is>
      </c>
      <c r="AW163" s="439" t="inlineStr">
        <is>
          <t>Positive</t>
        </is>
      </c>
      <c r="AX163" s="439" t="inlineStr">
        <is>
          <t>Energy conservation; Industrial development</t>
        </is>
      </c>
      <c r="AY163" s="439" t="inlineStr">
        <is>
          <t>GB 37479-2019 Minimum Allowable Values of Energy Efficiency and Energy Efficiency Grades for Ducted Air Conditioners</t>
        </is>
      </c>
      <c r="AZ163" s="439" t="inlineStr">
        <is>
          <t>https://openstd.samr.gov.cn/bzgk/std/newGbInfo?hcno=40B53B45E279F71D82D19417CAF123EE</t>
        </is>
      </c>
      <c r="BA163" s="439" t="inlineStr">
        <is>
          <t>N/A</t>
        </is>
      </c>
    </row>
    <row r="164">
      <c r="A164" s="439" t="inlineStr">
        <is>
          <t>CHNPRFMCSI04S000</t>
        </is>
      </c>
      <c r="B164" s="439" t="inlineStr">
        <is>
          <t>Instrument</t>
        </is>
      </c>
      <c r="C164" s="439" t="inlineStr">
        <is>
          <t>Performance standard</t>
        </is>
      </c>
      <c r="D164" s="439" t="inlineStr">
        <is>
          <t>Minimum Energy Performance Standards (MEPS) for spatial cooling</t>
        </is>
      </c>
      <c r="E164" s="439" t="inlineStr">
        <is>
          <t>Buildings</t>
        </is>
      </c>
      <c r="F164" s="439" t="inlineStr">
        <is>
          <t>Building air conditioning; Data centres</t>
        </is>
      </c>
      <c r="G164" s="439" t="inlineStr">
        <is>
          <t>单元式空气调节机能效限定值及能效等级</t>
        </is>
      </c>
      <c r="H164" s="439" t="inlineStr">
        <is>
          <t>Minimum Allowable Values of Energy Efficiency and Energy Efficiency Grades for Unitary Air Conditioners</t>
        </is>
      </c>
      <c r="I164" s="439" t="inlineStr">
        <is>
          <t>N/A</t>
        </is>
      </c>
      <c r="J164" s="439" t="inlineStr">
        <is>
          <t>GB 19576-2019 Minimum Allowable Values of Energy Efficiency and Energy Efficiency Grades for Unitary Air Conditioners is a mandatory national standard, published on 4 April 2019 and effective 1 November 2020, replacing GB 19576-2004. It applies to unitary air conditioners with motor-driven compressors and indoor unit static pressure of 0 Pa (gauge pressure), including units for computer and data processing rooms, communication base stations and constant-temperature constant-humidity type unitary air conditioners. It does not apply to multi-connected air-condition (heat pump) units, rooftop air-conditioning units or ducted air conditioners. Energy efficiency grades are classified into three levels (Grade 1 highest), with Grade 3 as the minimum allowable value i.e. the mandatory market access threshold.</t>
        </is>
      </c>
      <c r="K164" s="439" t="inlineStr">
        <is>
          <t>Energy efficiency; Energy conservation</t>
        </is>
      </c>
      <c r="L164" s="439" t="inlineStr">
        <is>
          <t>Direct</t>
        </is>
      </c>
      <c r="M164" s="439" t="inlineStr">
        <is>
          <t>Supply-side</t>
        </is>
      </c>
      <c r="N164" s="439" t="inlineStr">
        <is>
          <t>CHN</t>
        </is>
      </c>
      <c r="O164" s="439" t="inlineStr">
        <is>
          <t>national</t>
        </is>
      </c>
      <c r="P164" s="439" t="inlineStr">
        <is>
          <t>N/A</t>
        </is>
      </c>
      <c r="Q164" s="439" t="inlineStr">
        <is>
          <t>01/06/2004</t>
        </is>
      </c>
      <c r="R164" s="439" t="inlineStr">
        <is>
          <t>01/03/2005</t>
        </is>
      </c>
      <c r="S164" s="439" t="inlineStr">
        <is>
          <t>N/A</t>
        </is>
      </c>
      <c r="T164" s="439" t="inlineStr">
        <is>
          <t>04/04/2019</t>
        </is>
      </c>
      <c r="U164" s="439" t="inlineStr">
        <is>
          <t>On 4 April 2019, GB 19576-2019 was published, replacing GB 19576-2004, extending the scope to include units for computer and data processing rooms, communication base stations and constant-temperature constant-humidity type units, and raising energy efficiency values across all grades.</t>
        </is>
      </c>
      <c r="V164" s="439">
        <f>IF(R164="","In force",IF(R164="N/A","In force",IF(TODAY()&lt;DATE(VALUE(RIGHT(R164,4)),VALUE(MID(R164,4,2)),VALUE(LEFT(R164,2))),"Scheduled",IF(S164="","In force",IF(S164="N/A","In force",IF(TODAY()&lt;DATE(VALUE(RIGHT(S164,4)),VALUE(MID(S164,4,2)),VALUE(LEFT(S164,2))),"In force","Ended"))))))</f>
        <v/>
      </c>
      <c r="W164" s="439" t="inlineStr">
        <is>
          <t>State Administration for Market Regulation; Standardization Administration of China</t>
        </is>
      </c>
      <c r="X164" s="439" t="inlineStr">
        <is>
          <t>Unitary air conditioners</t>
        </is>
      </c>
      <c r="Y164" s="439" t="inlineStr">
        <is>
          <t>new</t>
        </is>
      </c>
      <c r="Z164" s="439" t="inlineStr">
        <is>
          <t>Unitary air conditioners with motor-driven compressors and indoor unit static pressure of 0 Pa (gauge pressure), including units for computer and data processing rooms, communication base stations and constant-temperature constant-humidity type unitary air conditioners. Excludes multi-connected air-condition (heat pump) units, rooftop air-conditioning units and ducted air conditioners.</t>
        </is>
      </c>
      <c r="AA164" s="439" t="inlineStr">
        <is>
          <t>N/A</t>
        </is>
      </c>
      <c r="AB164" s="439" t="inlineStr">
        <is>
          <t>N/A</t>
        </is>
      </c>
      <c r="AC164" s="439" t="inlineStr">
        <is>
          <t>Firms</t>
        </is>
      </c>
      <c r="AD164" s="439" t="inlineStr">
        <is>
          <t>Manufacturers and importers producing, importing or selling unitary air conditioners within China.</t>
        </is>
      </c>
      <c r="AE164" s="439" t="inlineStr">
        <is>
          <t>Production; Sale; Import</t>
        </is>
      </c>
      <c r="AF164" s="439" t="inlineStr">
        <is>
          <t>Production, import and sale of unitary air conditioners. Products must meet the standard's minimum allowable energy efficiency values (Grade 3) before they can enter the market.</t>
        </is>
      </c>
      <c r="AG164" s="439" t="inlineStr">
        <is>
          <t>Grade 3</t>
        </is>
      </c>
      <c r="AH164" s="439" t="inlineStr">
        <is>
          <t>Energy efficiency grade</t>
        </is>
      </c>
      <c r="AI164" s="439" t="inlineStr">
        <is>
          <t>Energy efficiency grades are classified into three levels (Grade 1 highest), with Grade 3 as the minimum allowable value i.e. the mandatory market access threshold. EER and COP energy efficiency metric limits are specified by unit type (air-cooled/water-cooled, cooling-only/heat pump) and rated cooling capacity.</t>
        </is>
      </c>
      <c r="AJ164" s="439" t="inlineStr">
        <is>
          <t>1) Unitary air conditioners must meet the standard's minimum allowable energy efficiency values (Grade 3) before they can be produced, imported or sold; 2) Products must bear an energy efficiency grade label; 3) Energy efficiency grades are classified as Grade 1 (highest), Grade 2 and Grade 3, with Grade 3 as the minimum market access requirement.</t>
        </is>
      </c>
      <c r="AK164" s="439" t="inlineStr">
        <is>
          <t>N/A</t>
        </is>
      </c>
      <c r="AL164" s="439" t="inlineStr">
        <is>
          <t>N/A</t>
        </is>
      </c>
      <c r="AM164" s="439" t="inlineStr">
        <is>
          <t>Inspections or audits conducted by government authorities or third parties</t>
        </is>
      </c>
      <c r="AN164" s="439" t="inlineStr">
        <is>
          <t>Market regulatory authorities conduct energy efficiency label supervision inspections and product quality supervision spot checks on unitary air conditioner products.</t>
        </is>
      </c>
      <c r="AO164" s="439" t="inlineStr">
        <is>
          <t>Compliance requirements; Testing</t>
        </is>
      </c>
      <c r="AP164" s="439" t="inlineStr">
        <is>
          <t>For production, import or sale of unitary air conditioner products not conforming to the mandatory energy efficiency standard, market regulatory authorities shall order cessation of production, import and sale, confiscate illegal gains and impose fines; where the circumstances are serious, the business licence shall be revoked.</t>
        </is>
      </c>
      <c r="AQ164" s="439" t="inlineStr">
        <is>
          <t>The state encourages production and use of Grade 1 and Grade 2 high-efficiency unitary air conditioners; promotes the market uptake of high-efficiency air conditioning products through energy-saving product certification.</t>
        </is>
      </c>
      <c r="AR164" s="439" t="inlineStr">
        <is>
          <t>The state encourages production and use of Grade 1 and Grade 2 high-efficiency unitary air conditioners; promotes the market uptake of high-efficiency air conditioning products through energy-saving product certification.</t>
        </is>
      </c>
      <c r="AS164" s="439" t="inlineStr">
        <is>
          <t>N/A</t>
        </is>
      </c>
      <c r="AT164" s="439" t="inlineStr">
        <is>
          <t>N/A</t>
        </is>
      </c>
      <c r="AU164" s="439" t="inlineStr">
        <is>
          <t>C27</t>
        </is>
      </c>
      <c r="AV164" s="439" t="inlineStr">
        <is>
          <t>CO2</t>
        </is>
      </c>
      <c r="AW164" s="439" t="inlineStr">
        <is>
          <t>Positive</t>
        </is>
      </c>
      <c r="AX164" s="439" t="inlineStr">
        <is>
          <t>Energy conservation; Industrial development</t>
        </is>
      </c>
      <c r="AY164" s="439" t="inlineStr">
        <is>
          <t>GB 19576-2019 Minimum Allowable Values of Energy Efficiency and Energy Efficiency Grades for Unitary Air Conditioners</t>
        </is>
      </c>
      <c r="AZ164" s="439" t="inlineStr">
        <is>
          <t>https://openstd.samr.gov.cn/bzgk/std/newGbInfo?hcno=D34F8444D10AA7DDEED93C9A2C275D61</t>
        </is>
      </c>
      <c r="BA164" s="439" t="inlineStr">
        <is>
          <t>GB 19576-2004 (superseded): https://openstd.samr.gov.cn/bzgk/std/newGbInfo?hcno=4756D1A444A9BE907E9715DABECCB078</t>
        </is>
      </c>
    </row>
    <row r="165">
      <c r="A165" s="439" t="inlineStr">
        <is>
          <t>CHNPRFSPDI01S000</t>
        </is>
      </c>
      <c r="B165" s="439" t="inlineStr">
        <is>
          <t>Instrument</t>
        </is>
      </c>
      <c r="C165" s="439" t="inlineStr">
        <is>
          <t>Performance standard</t>
        </is>
      </c>
      <c r="D165" s="439" t="inlineStr">
        <is>
          <t>Speed limits</t>
        </is>
      </c>
      <c r="E165" s="439" t="inlineStr">
        <is>
          <t>Transport</t>
        </is>
      </c>
      <c r="F165" s="439" t="inlineStr">
        <is>
          <t>Road transport</t>
        </is>
      </c>
      <c r="G165" s="439" t="inlineStr">
        <is>
          <t>机动车行驶速度限制</t>
        </is>
      </c>
      <c r="H165" s="439" t="inlineStr">
        <is>
          <t>Motor Vehicle Speed Limits</t>
        </is>
      </c>
      <c r="I165" s="439" t="inlineStr">
        <is>
          <t>N/A</t>
        </is>
      </c>
      <c r="J165" s="439" t="inlineStr">
        <is>
          <t>The Regulation on the Implementation of the Road Traffic Safety Law of the People's Republic of China (State Council Order No. 405, 2004; revised 2017) sets uniform maximum speed limits for motor vehicles nationwide by road type, vehicle type and weather conditions. The speed limit system reduces fuel consumption and greenhouse gas emissions by constraining vehicle travel speeds.</t>
        </is>
      </c>
      <c r="K165" s="439" t="inlineStr">
        <is>
          <t>Public health; Energy conservation</t>
        </is>
      </c>
      <c r="L165" s="439" t="inlineStr">
        <is>
          <t>Indirect</t>
        </is>
      </c>
      <c r="M165" s="439" t="inlineStr">
        <is>
          <t>demand-side</t>
        </is>
      </c>
      <c r="N165" s="439" t="inlineStr">
        <is>
          <t>CHN</t>
        </is>
      </c>
      <c r="O165" s="439" t="inlineStr">
        <is>
          <t>national</t>
        </is>
      </c>
      <c r="P165" s="439" t="inlineStr">
        <is>
          <t>N/A</t>
        </is>
      </c>
      <c r="Q165" s="439" t="inlineStr">
        <is>
          <t>30/04/2004</t>
        </is>
      </c>
      <c r="R165" s="439" t="inlineStr">
        <is>
          <t>01/05/2004</t>
        </is>
      </c>
      <c r="S165" s="439" t="inlineStr">
        <is>
          <t>N/A</t>
        </is>
      </c>
      <c r="T165" s="439" t="inlineStr">
        <is>
          <t>07/10/2017</t>
        </is>
      </c>
      <c r="U165" s="439" t="inlineStr">
        <is>
          <t>On 7 October 2017, the regulation was revised in accordance with the Decision of the State Council on Amending Certain Administrative Regulations (State Council Order No. 687); the core speed limit provisions (Articles 45, 46, 78 and 81) did not undergo substantive changes. On 29 April 2021, the Road Traffic Safety Law was amended (Presidential Order No. 81), and the administrative measures for recording demerit points for violations were updated effective 1 April 2022.</t>
        </is>
      </c>
      <c r="V165" s="439">
        <f>IF(R165="","In force",IF(R165="N/A","In force",IF(TODAY()&lt;DATE(VALUE(RIGHT(R165,4)),VALUE(MID(R165,4,2)),VALUE(LEFT(R165,2))),"Scheduled",IF(S165="","In force",IF(S165="N/A","In force",IF(TODAY()&lt;DATE(VALUE(RIGHT(S165,4)),VALUE(MID(S165,4,2)),VALUE(LEFT(S165,2))),"In force","Ended"))))))</f>
        <v/>
      </c>
      <c r="W165" s="439" t="inlineStr">
        <is>
          <t>State Council; Ministry of Public Security; Ministry of Transport</t>
        </is>
      </c>
      <c r="X165" s="439" t="inlineStr">
        <is>
          <t>Motor vehicles</t>
        </is>
      </c>
      <c r="Y165" s="439" t="inlineStr">
        <is>
          <t>New; existing</t>
        </is>
      </c>
      <c r="Z165" s="439" t="inlineStr">
        <is>
          <t>All categories of motor vehicles driven on roads within China, including small passenger cars, other passenger cars, goods vehicles, motorcycles, tractors, wheeled specialised mechanical vehicles, etc. Speed limits on expressways are set by vehicle type and lane.</t>
        </is>
      </c>
      <c r="AA165" s="439" t="inlineStr">
        <is>
          <t>N/A</t>
        </is>
      </c>
      <c r="AB165" s="439" t="inlineStr">
        <is>
          <t>N/A</t>
        </is>
      </c>
      <c r="AC165" s="439" t="inlineStr">
        <is>
          <t>Firms; Individuals</t>
        </is>
      </c>
      <c r="AD165" s="439" t="inlineStr">
        <is>
          <t>Enterprises and individuals driving motor vehicles on roads within China.</t>
        </is>
      </c>
      <c r="AE165" s="439" t="inlineStr">
        <is>
          <t>Driving</t>
        </is>
      </c>
      <c r="AF165" s="439" t="inlineStr">
        <is>
          <t>Driving activities of motor vehicles on expressways, urban roads and highways. Expressways also have minimum speed limits (60 km/h) and lane-specific minimum speeds (90–110 km/h); under low-visibility conditions, stepped speed limits apply according to weather conditions.</t>
        </is>
      </c>
      <c r="AG165" s="439" t="inlineStr">
        <is>
          <t>120</t>
        </is>
      </c>
      <c r="AH165" s="439" t="inlineStr">
        <is>
          <t>km/h</t>
        </is>
      </c>
      <c r="AI165" s="439" t="inlineStr">
        <is>
          <t>The maximum speed limit of 120 km/h for small passenger cars on expressways is the highest permitted travel speed in the current Chinese road system. Maximum speed limits range from 20 to 120 km/h depending on road type and vehicle category. Fines for speeding violations range from CNY 20 to 200 (Article 90, Road Traffic Safety Law), and demerit points for speeding are 1–12 points per violation (effective 1 April 2022).</t>
        </is>
      </c>
      <c r="AJ165" s="439" t="inlineStr">
        <is>
          <t>1) Motor vehicles shall not exceed the maximum speed indicated by speed limit signs and markings; where no speed limit sign is posted, the statutory maximum speed shall be observed (Article 45, Implementation Regulation); 2) under low-visibility weather conditions such as fog, rain, snow, dust and hail, and on icy or muddy road surfaces and other special circumstances, reduced speed limits shall be observed (Articles 46 and 81, Implementation Regulation); 3) on expressways, both the maximum and minimum speed limits shall be observed (Article 78, Implementation Regulation); 4) violation of speed limit provisions shall result in a warning or fine and demerit points (Article 90, Road Traffic Safety Law, and the supporting measures for recording demerit points for violations).</t>
        </is>
      </c>
      <c r="AK165" s="439" t="inlineStr">
        <is>
          <t>N/A</t>
        </is>
      </c>
      <c r="AL165" s="439" t="inlineStr">
        <is>
          <t>N/A</t>
        </is>
      </c>
      <c r="AM165" s="439" t="inlineStr">
        <is>
          <t>Speed enforcement by public security traffic management departments; road monitoring equipment</t>
        </is>
      </c>
      <c r="AN165" s="439" t="inlineStr">
        <is>
          <t>Public security traffic management departments monitor and enforce motor vehicle speeds through fixed speed measurement devices, mobile speed measurement devices and interval speed measurement systems. Speed monitoring equipment is widely installed on expressways and urban expressways. Traffic violations can be queried and processed through the Public Security Traffic Management Integrated Application Platform (Traffic Management 12123).</t>
        </is>
      </c>
      <c r="AO165" s="439" t="inlineStr">
        <is>
          <t>Fines; Demerit points</t>
        </is>
      </c>
      <c r="AP165" s="439" t="inlineStr">
        <is>
          <t>Article 90 of the Road Traffic Safety Law stipulates a warning or a fine of not less than CNY 20 and not more than CNY 200 for speeding violations. The Administrative Measures for Recording Demerit Points for Road Traffic Safety Violations (effective 1 April 2022) stipulates: speeding by 10%–20% over the limit results in 3 demerit points; 20%–50% results in 6 points; more than 50% results in 12 points. Serious speeding may result in revocation of the driving licence.</t>
        </is>
      </c>
      <c r="AQ165" s="439" t="inlineStr">
        <is>
          <t>Public security traffic management departments remind drivers to observe speed limits through traffic safety education and publicity, speed limit signs and warning signs; some regions have piloted advisory economic speed signs to guide fuel-efficient driving.</t>
        </is>
      </c>
      <c r="AR165" s="439" t="inlineStr">
        <is>
          <t>Public security traffic management departments remind drivers to observe speed limits through traffic safety education and publicity, speed limit signs and warning signs; some regions have piloted advisory economic speed signs to guide fuel-efficient driving.</t>
        </is>
      </c>
      <c r="AS165" s="439" t="inlineStr">
        <is>
          <t>N/A</t>
        </is>
      </c>
      <c r="AT165" s="439" t="inlineStr">
        <is>
          <t>N/A</t>
        </is>
      </c>
      <c r="AU165" s="439" t="inlineStr">
        <is>
          <t>H49</t>
        </is>
      </c>
      <c r="AV165" s="439" t="inlineStr">
        <is>
          <t>CO2</t>
        </is>
      </c>
      <c r="AW165" s="439" t="inlineStr">
        <is>
          <t>Positive</t>
        </is>
      </c>
      <c r="AX165" s="439" t="inlineStr">
        <is>
          <t>Energy conservation; Pollution control</t>
        </is>
      </c>
      <c r="AY165" s="439" t="inlineStr">
        <is>
          <t>Regulation on the Implementation of the Road Traffic Safety Law of the People's Republic of China</t>
        </is>
      </c>
      <c r="AZ165" s="439" t="inlineStr">
        <is>
          <t>https://www.gov.cn/gongbao/content/2019/content_5468932.htm</t>
        </is>
      </c>
      <c r="BA165" s="439" t="inlineStr">
        <is>
          <t>Road Traffic Safety Law of the People's Republic of China (2021 amendment): https://flk.npc.gov.cn/detail2.html?ZmY4MDgxODE3OTZhNjM2YTAxNzk4NTY4YzY1NzA3N2Y</t>
        </is>
      </c>
    </row>
  </sheetData>
  <mergeCells count="9">
    <mergeCell ref="AU1:AX1"/>
    <mergeCell ref="X1:AL1"/>
    <mergeCell ref="AY1:BA1"/>
    <mergeCell ref="N1:W1"/>
    <mergeCell ref="AM1:AR1"/>
    <mergeCell ref="C1:F1"/>
    <mergeCell ref="AS1:AT1"/>
    <mergeCell ref="A1:B1"/>
    <mergeCell ref="G1:M1"/>
  </mergeCells>
  <pageMargins left="0.7" right="0.7" top="0.75" bottom="0.75" header="0.3" footer="0.3"/>
</worksheet>
</file>

<file path=xl/worksheets/sheet9.xml><?xml version="1.0" encoding="utf-8"?>
<worksheet xmlns="http://schemas.openxmlformats.org/spreadsheetml/2006/main">
  <sheetPr>
    <outlinePr summaryBelow="1" summaryRight="1"/>
    <pageSetUpPr/>
  </sheetPr>
  <dimension ref="A1:BC25"/>
  <sheetViews>
    <sheetView workbookViewId="0">
      <selection activeCell="AH41" sqref="AH41"/>
    </sheetView>
  </sheetViews>
  <sheetFormatPr baseColWidth="8" defaultRowHeight="13.9"/>
  <sheetData>
    <row r="1">
      <c r="A1" s="159" t="inlineStr">
        <is>
          <t>Identification</t>
        </is>
      </c>
      <c r="B1" s="93" t="n"/>
      <c r="C1" s="194" t="inlineStr">
        <is>
          <t>Classification - Instrument typology</t>
        </is>
      </c>
      <c r="D1" s="100" t="n"/>
      <c r="E1" s="100" t="n"/>
      <c r="F1" s="101" t="n"/>
      <c r="G1" s="195" t="inlineStr">
        <is>
          <t>Policy Description</t>
        </is>
      </c>
      <c r="H1" s="100" t="n"/>
      <c r="I1" s="100" t="n"/>
      <c r="J1" s="100" t="n"/>
      <c r="K1" s="100" t="n"/>
      <c r="L1" s="100" t="n"/>
      <c r="M1" s="101" t="n"/>
      <c r="N1" s="196" t="inlineStr">
        <is>
          <t>Administrative information</t>
        </is>
      </c>
      <c r="O1" s="100" t="n"/>
      <c r="P1" s="100" t="n"/>
      <c r="Q1" s="100" t="n"/>
      <c r="R1" s="100" t="n"/>
      <c r="S1" s="100" t="n"/>
      <c r="T1" s="100" t="n"/>
      <c r="U1" s="100" t="n"/>
      <c r="V1" s="100" t="n"/>
      <c r="W1" s="101" t="n"/>
      <c r="X1" s="163" t="inlineStr">
        <is>
          <t>Policy regulatory base and intensity</t>
        </is>
      </c>
      <c r="Y1" s="100" t="n"/>
      <c r="Z1" s="100" t="n"/>
      <c r="AA1" s="100" t="n"/>
      <c r="AB1" s="100" t="n"/>
      <c r="AC1" s="100" t="n"/>
      <c r="AD1" s="100" t="n"/>
      <c r="AE1" s="100" t="n"/>
      <c r="AF1" s="100" t="n"/>
      <c r="AG1" s="100" t="n"/>
      <c r="AH1" s="100" t="n"/>
      <c r="AI1" s="100" t="n"/>
      <c r="AJ1" s="100" t="n"/>
      <c r="AK1" s="100" t="n"/>
      <c r="AL1" s="101" t="n"/>
      <c r="AM1" s="164" t="inlineStr">
        <is>
          <t>Instrument-specific attributes</t>
        </is>
      </c>
      <c r="AN1" s="100" t="n"/>
      <c r="AO1" s="100" t="n"/>
      <c r="AP1" s="100" t="n"/>
      <c r="AQ1" s="100" t="n"/>
      <c r="AR1" s="100" t="n"/>
      <c r="AS1" s="100" t="n"/>
      <c r="AT1" s="101" t="n"/>
      <c r="AU1" s="165" t="inlineStr">
        <is>
          <t>GHG emission base</t>
        </is>
      </c>
      <c r="AV1" s="101" t="n"/>
      <c r="AW1" s="166" t="inlineStr">
        <is>
          <t>Classifications &amp; Indicators</t>
        </is>
      </c>
      <c r="AX1" s="100" t="n"/>
      <c r="AY1" s="100" t="n"/>
      <c r="AZ1" s="105" t="n"/>
      <c r="BA1" s="197" t="inlineStr">
        <is>
          <t>References to legislation</t>
        </is>
      </c>
      <c r="BB1" s="100" t="n"/>
      <c r="BC1" s="105" t="n"/>
    </row>
    <row r="2">
      <c r="A2" s="168" t="inlineStr">
        <is>
          <t>Policy Instrument ID</t>
        </is>
      </c>
      <c r="B2" s="169" t="inlineStr">
        <is>
          <t>Instrument / subscheme</t>
        </is>
      </c>
      <c r="C2" s="170" t="inlineStr">
        <is>
          <t>Group</t>
        </is>
      </c>
      <c r="D2" s="170" t="inlineStr">
        <is>
          <t>Approach</t>
        </is>
      </c>
      <c r="E2" s="170" t="inlineStr">
        <is>
          <t>Emission sector</t>
        </is>
      </c>
      <c r="F2" s="170" t="inlineStr">
        <is>
          <t>Sub-sector</t>
        </is>
      </c>
      <c r="G2" s="171" t="inlineStr">
        <is>
          <t>Domestic instrument name</t>
        </is>
      </c>
      <c r="H2" s="171" t="inlineStr">
        <is>
          <t>English instrument name</t>
        </is>
      </c>
      <c r="I2" s="171" t="inlineStr">
        <is>
          <t>Policy Package</t>
        </is>
      </c>
      <c r="J2" s="171" t="inlineStr">
        <is>
          <t>Description</t>
        </is>
      </c>
      <c r="K2" s="171" t="inlineStr">
        <is>
          <t>Objective</t>
        </is>
      </c>
      <c r="L2" s="171" t="inlineStr">
        <is>
          <t>Mitigation relevance</t>
        </is>
      </c>
      <c r="M2" s="171" t="inlineStr">
        <is>
          <t>Functioning channel</t>
        </is>
      </c>
      <c r="N2" s="172" t="inlineStr">
        <is>
          <t>Country</t>
        </is>
      </c>
      <c r="O2" s="172" t="inlineStr">
        <is>
          <t>Jurisdiction level</t>
        </is>
      </c>
      <c r="P2" s="172" t="inlineStr">
        <is>
          <t>Jurisdiction name</t>
        </is>
      </c>
      <c r="Q2" s="172" t="inlineStr">
        <is>
          <t>Adoption date</t>
        </is>
      </c>
      <c r="R2" s="172" t="inlineStr">
        <is>
          <t>Start date</t>
        </is>
      </c>
      <c r="S2" s="172" t="inlineStr">
        <is>
          <t>End date</t>
        </is>
      </c>
      <c r="T2" s="172" t="inlineStr">
        <is>
          <t>Last revisions</t>
        </is>
      </c>
      <c r="U2" s="172" t="inlineStr">
        <is>
          <t>Last revisions (Details)</t>
        </is>
      </c>
      <c r="V2" s="172" t="inlineStr">
        <is>
          <t>Status</t>
        </is>
      </c>
      <c r="W2" s="172" t="inlineStr">
        <is>
          <t>Administrating authorities</t>
        </is>
      </c>
      <c r="X2" s="173" t="inlineStr">
        <is>
          <t>Asset</t>
        </is>
      </c>
      <c r="Y2" s="173" t="inlineStr">
        <is>
          <t>Asset (Status)</t>
        </is>
      </c>
      <c r="Z2" s="173" t="inlineStr">
        <is>
          <t>Asset (Details)</t>
        </is>
      </c>
      <c r="AA2" s="173" t="inlineStr">
        <is>
          <t>Asset (Other)</t>
        </is>
      </c>
      <c r="AB2" s="173" t="inlineStr">
        <is>
          <t>Asset (Cut-off range)</t>
        </is>
      </c>
      <c r="AC2" s="173" t="inlineStr">
        <is>
          <t>Agent</t>
        </is>
      </c>
      <c r="AD2" s="173" t="inlineStr">
        <is>
          <t>Agent (Detail)</t>
        </is>
      </c>
      <c r="AE2" s="173" t="inlineStr">
        <is>
          <t>Activity</t>
        </is>
      </c>
      <c r="AF2" s="173" t="inlineStr">
        <is>
          <t>Activity (Details)</t>
        </is>
      </c>
      <c r="AG2" s="173" t="inlineStr">
        <is>
          <t>Intensity (Value)</t>
        </is>
      </c>
      <c r="AH2" s="173" t="inlineStr">
        <is>
          <t>Intensity (Unit)</t>
        </is>
      </c>
      <c r="AI2" s="173" t="inlineStr">
        <is>
          <t>Intensity (Details)</t>
        </is>
      </c>
      <c r="AJ2" s="173" t="inlineStr">
        <is>
          <t>Requirement specification</t>
        </is>
      </c>
      <c r="AK2" s="173" t="inlineStr">
        <is>
          <t>Compliance calculation methodology I</t>
        </is>
      </c>
      <c r="AL2" s="173" t="inlineStr">
        <is>
          <t>Compliance calculation methodology II</t>
        </is>
      </c>
      <c r="AM2" s="174" t="inlineStr">
        <is>
          <t>Public investment: Co-financing</t>
        </is>
      </c>
      <c r="AN2" s="174" t="inlineStr">
        <is>
          <t>Public investment: Selection process</t>
        </is>
      </c>
      <c r="AO2" s="174" t="inlineStr">
        <is>
          <t>Public procurement: Tender process</t>
        </is>
      </c>
      <c r="AP2" s="174" t="inlineStr">
        <is>
          <t>Public procurement: Award criteria tender process</t>
        </is>
      </c>
      <c r="AQ2" s="174" t="inlineStr">
        <is>
          <t>Public procurement: Compliance monitoring</t>
        </is>
      </c>
      <c r="AR2" s="174" t="inlineStr">
        <is>
          <t>Public procurement: Compliance enforcement</t>
        </is>
      </c>
      <c r="AS2" s="174" t="inlineStr">
        <is>
          <t>Public procurement: Life-cycle costing</t>
        </is>
      </c>
      <c r="AT2" s="174" t="inlineStr">
        <is>
          <t>Public investment/procurement: Annual expenditure</t>
        </is>
      </c>
      <c r="AU2" s="175" t="inlineStr">
        <is>
          <t>GHG emission coverage (absolute)</t>
        </is>
      </c>
      <c r="AV2" s="175" t="inlineStr">
        <is>
          <t>GHG emission coverage (% domestic emissions)</t>
        </is>
      </c>
      <c r="AW2" s="170" t="inlineStr">
        <is>
          <t>Economic sector</t>
        </is>
      </c>
      <c r="AX2" s="170" t="inlineStr">
        <is>
          <t>GHGs affected</t>
        </is>
      </c>
      <c r="AY2" s="170" t="inlineStr">
        <is>
          <t>Mitigation effect</t>
        </is>
      </c>
      <c r="AZ2" s="170" t="inlineStr">
        <is>
          <t>Mitigation co-benefits</t>
        </is>
      </c>
      <c r="BA2" s="172" t="inlineStr">
        <is>
          <t>Legal statute</t>
        </is>
      </c>
      <c r="BB2" s="172" t="inlineStr">
        <is>
          <t>Legal document</t>
        </is>
      </c>
      <c r="BC2" s="172" t="inlineStr">
        <is>
          <t>Other weblinks</t>
        </is>
      </c>
    </row>
    <row r="3">
      <c r="A3" s="439" t="inlineStr">
        <is>
          <t>CHNPPCGPPI01S000</t>
        </is>
      </c>
      <c r="B3" s="439" t="inlineStr">
        <is>
          <t>Instrument</t>
        </is>
      </c>
      <c r="C3" s="439" t="inlineStr">
        <is>
          <t>Public procurement</t>
        </is>
      </c>
      <c r="D3" s="439" t="inlineStr">
        <is>
          <t>Green public procurement</t>
        </is>
      </c>
      <c r="E3" s="439" t="inlineStr">
        <is>
          <t>Industry; Buildings</t>
        </is>
      </c>
      <c r="F3" s="439" t="inlineStr">
        <is>
          <t>General energy-consuming products: office equipment, home appliances, lighting, cooling, IT equipment</t>
        </is>
      </c>
      <c r="G3" s="439" t="inlineStr">
        <is>
          <t>节能产品政府采购</t>
        </is>
      </c>
      <c r="H3" s="439" t="inlineStr">
        <is>
          <t>Energy-saving products government procurement</t>
        </is>
      </c>
      <c r="I3" s="439" t="inlineStr">
        <is>
          <t>N/A</t>
        </is>
      </c>
      <c r="J3" s="439" t="inlineStr">
        <is>
          <t>The Ministry of Finance and the National Development and Reform Commission jointly issued the Implementation Opinions on Government Procurement of Energy-Saving Products (Caiku [2004] No. 185), establishing a government procurement list system for energy-saving products. State organs, public institutions and organisations at all levels using fiscal funds must give priority or mandatory procurement preference to products listed in the energy-saving product procurement catalogue that hold valid energy-saving certification. The catalogue covers air conditioners, lighting, computers, printers, monitors, transformers, electric motors, water pumps and other energy-consuming products. The scheme was implemented at central and provincial level in 2005, expanded to central tier-2 and prefectural level in 2006, and nationwide in 2007. In 2019, the four-agency notice Caiku [2019] No. 9 replaced the list system with a product-category-based catalogue management mechanism. Caiku [2019] No. 19 issued the Energy-Saving Product Government Procurement Category Catalogue, with items marked ★ designated for mandatory procurement (including desktop computers, laptop computers, laser printers, LCD monitors, air conditioners, toilets, and taps). Procuring entities must implement priority or mandatory procurement based on valid energy-saving product certification.</t>
        </is>
      </c>
      <c r="K3" s="439" t="inlineStr">
        <is>
          <t>Energy conservation; Pollution control</t>
        </is>
      </c>
      <c r="L3" s="439" t="inlineStr">
        <is>
          <t>Direct</t>
        </is>
      </c>
      <c r="M3" s="439" t="inlineStr">
        <is>
          <t>demand-side</t>
        </is>
      </c>
      <c r="N3" s="439" t="inlineStr">
        <is>
          <t>CHN</t>
        </is>
      </c>
      <c r="O3" s="439" t="inlineStr">
        <is>
          <t>national</t>
        </is>
      </c>
      <c r="P3" s="439" t="inlineStr">
        <is>
          <t>N/A</t>
        </is>
      </c>
      <c r="Q3" s="439" t="inlineStr">
        <is>
          <t>17/12/2004</t>
        </is>
      </c>
      <c r="R3" s="439" t="inlineStr">
        <is>
          <t>17/12/2004</t>
        </is>
      </c>
      <c r="S3" s="439" t="inlineStr">
        <is>
          <t>N/A</t>
        </is>
      </c>
      <c r="T3" s="439" t="inlineStr">
        <is>
          <t>01/02/2019</t>
        </is>
      </c>
      <c r="U3" s="439" t="inlineStr">
        <is>
          <t>N/A</t>
        </is>
      </c>
      <c r="V3" s="439">
        <f>IF(R3="","In force",IF(R3="N/A","In force",IF(TODAY()&lt;DATE(VALUE(RIGHT(R3,4)),VALUE(MID(R3,4,2)),VALUE(LEFT(R3,2))),"Scheduled",IF(S3="","In force",IF(S3="N/A","In force",IF(TODAY()&lt;DATE(VALUE(RIGHT(S3,4)),VALUE(MID(S3,4,2)),VALUE(LEFT(S3,2))),"In force","Ended"))))))</f>
        <v/>
      </c>
      <c r="W3" s="439" t="inlineStr">
        <is>
          <t>Ministry of Finance; National Development and Reform Commission; State Administration for Market Regulation</t>
        </is>
      </c>
      <c r="X3" s="439" t="inlineStr">
        <is>
          <t>Office equipment; Home appliances; Lighting equipment; Cooling and air conditioning equipment; IT equipment; Transformers; Electric motors; Water pumps</t>
        </is>
      </c>
      <c r="Y3" s="439" t="inlineStr">
        <is>
          <t>New; Existing</t>
        </is>
      </c>
      <c r="Z3" s="439" t="inlineStr">
        <is>
          <t>Mandatory procurement categories (★): desktop computers, laptop computers, tablet computers, laser printers, dot-matrix printers, LCD monitors, refrigeration compressors, air conditioning units, data centre air conditioning, air conditioners, electric water heaters, double-capped fluorescent lamps for general lighting, toilets, squat toilets, urinals, taps. Priority procurement categories: televisions, refrigerators, washing machines, projectors, copiers, fax machines, multi-function machines, LED lights, transformers, electric motors. Products must hold valid energy-saving product certification from an accredited certification body.</t>
        </is>
      </c>
      <c r="AA3" s="439" t="inlineStr">
        <is>
          <t>N/A</t>
        </is>
      </c>
      <c r="AB3" s="439" t="inlineStr">
        <is>
          <t>Products must meet national energy efficiency standard Grade 2 or above. Mandatory procurement items require valid energy-saving certification.</t>
        </is>
      </c>
      <c r="AC3" s="439" t="inlineStr">
        <is>
          <t>Government</t>
        </is>
      </c>
      <c r="AD3" s="439" t="inlineStr">
        <is>
          <t>State organs, public institutions and organisations at all levels. Procuring entities using fiscal funds. Procurement agencies must include energy-saving requirements, eligibility conditions and priority/mandatory procurement evaluation criteria in tender documentation.</t>
        </is>
      </c>
      <c r="AE3" s="439" t="inlineStr">
        <is>
          <t>Purchase or use</t>
        </is>
      </c>
      <c r="AF3" s="439" t="inlineStr">
        <is>
          <t>Procuring entities shall prioritise energy-saving products when compiling procurement budgets and plans. Tender documents must specify energy-saving requirements and priority/mandatory procurement evaluation criteria. Where products fall within the catalogue scope, priority procurement applies when performance, technology and service indicators are equivalent. For mandatory procurement categories, tender documents must require valid certification. Finance departments verify compliance during payment review and may refuse payment for non-compliant procurement.</t>
        </is>
      </c>
      <c r="AG3" s="439" t="inlineStr">
        <is>
          <t>N/A</t>
        </is>
      </c>
      <c r="AH3" s="439" t="inlineStr">
        <is>
          <t>N/A</t>
        </is>
      </c>
      <c r="AI3" s="439" t="inlineStr">
        <is>
          <t>Procurement catalogue mechanism; not a fiscal subsidy instrument. Policy intensity operates through government procurement volume leverage.</t>
        </is>
      </c>
      <c r="AJ3" s="439" t="inlineStr">
        <is>
          <t>(1) Procurement documents must specify energy-saving requirements and eligibility conditions. (2) Products within the catalogue scope require valid certification for procurement. (3) Mandatory procurement items must have certification requirements in procurement documents. (4) Evaluation criteria must include energy-saving priority clauses. (5) Contract acceptance shall verify certification validity. (6) Finance departments supervise through the government procurement monitoring platform.</t>
        </is>
      </c>
      <c r="AK3" s="439" t="inlineStr">
        <is>
          <t>N/A</t>
        </is>
      </c>
      <c r="AL3" s="439" t="inlineStr">
        <is>
          <t>N/A</t>
        </is>
      </c>
      <c r="AM3" s="439" t="inlineStr">
        <is>
          <t>N/A</t>
        </is>
      </c>
      <c r="AN3" s="439" t="inlineStr">
        <is>
          <t>N/A</t>
        </is>
      </c>
      <c r="AO3" s="439" t="inlineStr">
        <is>
          <t>Open tender</t>
        </is>
      </c>
      <c r="AP3" s="439" t="inlineStr">
        <is>
          <t>Priority procurement of energy-saving certified products when conditions are equivalent</t>
        </is>
      </c>
      <c r="AQ3" s="439" t="inlineStr">
        <is>
          <t>Finance department oversight</t>
        </is>
      </c>
      <c r="AR3" s="439" t="inlineStr">
        <is>
          <t>Fiscal deterrence</t>
        </is>
      </c>
      <c r="AS3" s="439" t="inlineStr">
        <is>
          <t>N/A</t>
        </is>
      </c>
      <c r="AT3" s="439" t="inlineStr">
        <is>
          <t>According to Ministry of Finance statistics, in 2024, mandatory/priorityprocurement of energy-saving and water-saving products nationwide reachedCNY 33.723 billion, accounting for 92.48% of similar products. The amountcovers all energy-saving products, not solely corresponding to this policyinstrument. Source: MOF Brief on National Government Procurement 2024</t>
        </is>
      </c>
      <c r="AU3" s="439" t="inlineStr">
        <is>
          <t>N/A</t>
        </is>
      </c>
      <c r="AV3" s="439" t="inlineStr">
        <is>
          <t>N/A</t>
        </is>
      </c>
      <c r="AW3" s="439" t="inlineStr">
        <is>
          <t>C26; C27; C28; D35</t>
        </is>
      </c>
      <c r="AX3" s="439" t="inlineStr">
        <is>
          <t>CO2</t>
        </is>
      </c>
      <c r="AY3" s="439" t="inlineStr">
        <is>
          <t>Positive</t>
        </is>
      </c>
      <c r="AZ3" s="439" t="inlineStr">
        <is>
          <t>Energy conservation; Industrial development; Technological innovation</t>
        </is>
      </c>
      <c r="BA3" s="439" t="inlineStr">
        <is>
          <t>Implementation Opinions on Government Procurement of Energy-Saving Products (Caiku [2004] No. 185); Notice on Adjusting and Optimising the Implementation Mechanism for Government Procurement of Energy-Saving and Environmental Labelling Products (Caiku [2019] No. 9); Notice on Issuing the Energy-Saving Product Government Procurement Category Catalogue (Caiku [2019] No. 19)</t>
        </is>
      </c>
      <c r="BB3" s="439" t="inlineStr">
        <is>
          <t>http://www.ccgp.gov.cn/zcfg/mof/201311/t20131113_3591949.htm</t>
        </is>
      </c>
      <c r="BC3" s="439" t="inlineStr">
        <is>
          <t>https://www.gov.cn/zhengce/zhengceku/2019-10/15/content_5439979.htm; http://www.ccgp.gov.cn/zcfg/mof/201902/t20190213_11628855.htm</t>
        </is>
      </c>
    </row>
    <row r="4">
      <c r="A4" s="439" t="inlineStr">
        <is>
          <t>CHNPPCGPPI02S000</t>
        </is>
      </c>
      <c r="B4" s="439" t="inlineStr">
        <is>
          <t>Instrument</t>
        </is>
      </c>
      <c r="C4" s="439" t="inlineStr">
        <is>
          <t>Public procurement</t>
        </is>
      </c>
      <c r="D4" s="439" t="inlineStr">
        <is>
          <t>Green public procurement</t>
        </is>
      </c>
      <c r="E4" s="439" t="inlineStr">
        <is>
          <t>Industry; Buildings; Transport</t>
        </is>
      </c>
      <c r="F4" s="439" t="inlineStr">
        <is>
          <t>Multi-category environmental labelling products: office equipment, building materials, furniture, cleaning products, textiles</t>
        </is>
      </c>
      <c r="G4" s="439" t="inlineStr">
        <is>
          <t>环境标志产品政府采购</t>
        </is>
      </c>
      <c r="H4" s="439" t="inlineStr">
        <is>
          <t>Environmental labelling products government procurement</t>
        </is>
      </c>
      <c r="I4" s="439" t="inlineStr">
        <is>
          <t>N/A</t>
        </is>
      </c>
      <c r="J4" s="439" t="inlineStr">
        <is>
          <t>The Ministry of Finance and the former State Environmental Protection Administration jointly issued the Implementation Opinions on Government Procurement of Environmental Labelling Products (Caiku [2006] No. 90) on 24 October 2006, effective 1 January 2007. The notice established a government procurement list for products certified under China's Environmental Labelling programme (Ten-Ring Certification). State organs, public institutions and organisations at all levels using fiscal funds must give priority to procuring listed products. Implementation began at central and provincial level in 2007, expanding nationwide in 2008. The 2019 Caiku [2019] No. 9 reform replaced the list with product-category-based management. Caiku [2019] No. 18 issued the Environmental Labelling Product Government Procurement Category Catalogue. This instrument operates in parallel with CHNPPCGPPI01S000: the energy-saving list targets product energy efficiency, while the environmental labelling list targets full-lifecycle environmental performance (hazardous substance limits, recyclability, production process environmental management).</t>
        </is>
      </c>
      <c r="K4" s="439" t="inlineStr">
        <is>
          <t>Pollution control; Energy conservation; Circular economy</t>
        </is>
      </c>
      <c r="L4" s="439" t="inlineStr">
        <is>
          <t>Indirect</t>
        </is>
      </c>
      <c r="M4" s="439" t="inlineStr">
        <is>
          <t>demand-side</t>
        </is>
      </c>
      <c r="N4" s="439" t="inlineStr">
        <is>
          <t>CHN</t>
        </is>
      </c>
      <c r="O4" s="439" t="inlineStr">
        <is>
          <t>national</t>
        </is>
      </c>
      <c r="P4" s="439" t="inlineStr">
        <is>
          <t>N/A</t>
        </is>
      </c>
      <c r="Q4" s="439" t="inlineStr">
        <is>
          <t>24/10/2006</t>
        </is>
      </c>
      <c r="R4" s="439" t="inlineStr">
        <is>
          <t>01/01/2007</t>
        </is>
      </c>
      <c r="S4" s="439" t="inlineStr">
        <is>
          <t>N/A</t>
        </is>
      </c>
      <c r="T4" s="439" t="inlineStr">
        <is>
          <t>01/02/2019</t>
        </is>
      </c>
      <c r="U4" s="439" t="inlineStr">
        <is>
          <t>N/A</t>
        </is>
      </c>
      <c r="V4" s="439">
        <f>IF(R4="","In force",IF(R4="N/A","In force",IF(TODAY()&lt;DATE(VALUE(RIGHT(R4,4)),VALUE(MID(R4,4,2)),VALUE(LEFT(R4,2))),"Scheduled",IF(S4="","In force",IF(S4="N/A","In force",IF(TODAY()&lt;DATE(VALUE(RIGHT(S4,4)),VALUE(MID(S4,4,2)),VALUE(LEFT(S4,2))),"In force","Ended"))))))</f>
        <v/>
      </c>
      <c r="W4" s="439" t="inlineStr">
        <is>
          <t>Ministry of Finance; Ministry of Ecology and Environment; State Administration for Market Regulation</t>
        </is>
      </c>
      <c r="X4" s="439" t="inlineStr">
        <is>
          <t>Office equipment; Building materials; Furniture; Cleaning products; Textiles; Paper products; Paints; Adhesives; Trucks; Passenger cars; Buses; Special-purpose vehicles</t>
        </is>
      </c>
      <c r="Y4" s="439" t="inlineStr">
        <is>
          <t>New; Existing</t>
        </is>
      </c>
      <c r="Z4" s="439" t="inlineStr">
        <is>
          <t>Catalogue products span multiple categories: office equipment (copiers, printers, fax machines), building materials (paints, adhesives, wood-based panels, flooring), furniture (office furniture, student furniture), cleaning products (detergents, disinfectants), textiles (curtains, bedding), paper products (copy paper, tissue paper), vehicles (trucks, passenger cars, buses, special-purpose vehicles per HJ2532 Light-duty Vehicles standard). Products must hold valid China Environmental Labelling certification from an accredited certification body.</t>
        </is>
      </c>
      <c r="AA4" s="439" t="inlineStr">
        <is>
          <t>N/A</t>
        </is>
      </c>
      <c r="AB4" s="439" t="inlineStr">
        <is>
          <t>Products must comply with China Environmental Labelling certification standards (HJ standard series).</t>
        </is>
      </c>
      <c r="AC4" s="439" t="inlineStr">
        <is>
          <t>Government</t>
        </is>
      </c>
      <c r="AD4" s="439" t="inlineStr">
        <is>
          <t>State organs, public institutions and organisations at all levels. Procuring entities using fiscal funds. Procurement agencies must include environmental labelling priority requirements in tender documentation.</t>
        </is>
      </c>
      <c r="AE4" s="439" t="inlineStr">
        <is>
          <t>Purchase or use</t>
        </is>
      </c>
      <c r="AF4" s="439" t="inlineStr">
        <is>
          <t>Procuring entities shall give priority to environmental labelling products when performance, technology and service indicators are equivalent. Tender documents must specify environmental requirements and priority procurement evaluation criteria. Finance departments verify compliance during procurement fund payment review.</t>
        </is>
      </c>
      <c r="AG4" s="439" t="inlineStr">
        <is>
          <t>N/A</t>
        </is>
      </c>
      <c r="AH4" s="439" t="inlineStr">
        <is>
          <t>N/A</t>
        </is>
      </c>
      <c r="AI4" s="439" t="inlineStr">
        <is>
          <t>Procurement priority catalogue mechanism; not a fiscal subsidy instrument.</t>
        </is>
      </c>
      <c r="AJ4" s="439" t="inlineStr">
        <is>
          <t>(1) Procurement documents must specify environmental requirements and eligibility conditions. (2) Products within catalogue scope require valid certification for priority procurement. (3) Evaluation criteria must include environmental labelling priority clauses. (4) Contract acceptance shall verify certification validity.</t>
        </is>
      </c>
      <c r="AK4" s="439" t="inlineStr">
        <is>
          <t>N/A</t>
        </is>
      </c>
      <c r="AL4" s="439" t="inlineStr">
        <is>
          <t>N/A</t>
        </is>
      </c>
      <c r="AM4" s="439" t="inlineStr">
        <is>
          <t>N/A</t>
        </is>
      </c>
      <c r="AN4" s="439" t="inlineStr">
        <is>
          <t>N/A</t>
        </is>
      </c>
      <c r="AO4" s="439" t="inlineStr">
        <is>
          <t>Open tender</t>
        </is>
      </c>
      <c r="AP4" s="439" t="inlineStr">
        <is>
          <t>Priority procurement of environmental labelling certified products when conditions are equivalent</t>
        </is>
      </c>
      <c r="AQ4" s="439" t="inlineStr">
        <is>
          <t>Finance department oversight</t>
        </is>
      </c>
      <c r="AR4" s="439" t="inlineStr">
        <is>
          <t>Fiscal deterrence</t>
        </is>
      </c>
      <c r="AS4" s="439" t="inlineStr">
        <is>
          <t>N/A</t>
        </is>
      </c>
      <c r="AT4" s="439" t="inlineStr">
        <is>
          <t>According to Ministry of Finance statistics, in 2024, priority procurementof environmental labelling products nationwide reached CNY 79.547 billion,accounting for 87.98% of similar products. The amount covers allenvironmental labelling products, not solely corresponding to this policyinstrument. Source: MOF Brief on National Government Procurement 2024</t>
        </is>
      </c>
      <c r="AU4" s="439" t="inlineStr">
        <is>
          <t>N/A</t>
        </is>
      </c>
      <c r="AV4" s="439" t="inlineStr">
        <is>
          <t>N/A</t>
        </is>
      </c>
      <c r="AW4" s="439" t="inlineStr">
        <is>
          <t>C16; C17; C20; C22; C23</t>
        </is>
      </c>
      <c r="AX4" s="439" t="inlineStr">
        <is>
          <t>CO2</t>
        </is>
      </c>
      <c r="AY4" s="439" t="inlineStr">
        <is>
          <t>Positive</t>
        </is>
      </c>
      <c r="AZ4" s="439" t="inlineStr">
        <is>
          <t>Pollution control; Circular economy; Green consumption</t>
        </is>
      </c>
      <c r="BA4" s="439" t="inlineStr">
        <is>
          <t>Implementation Opinions on Government Procurement of Environmental Labelling Products (Caiku [2006] No. 90); Notice on Adjusting and Optimising the Implementation Mechanism for Government Procurement of Energy-Saving and Environmental Labelling Products (Caiku [2019] No. 9); Notice on Issuing the Environmental Labelling Product Government Procurement Category Catalogue (Caiku [2019] No. 18)</t>
        </is>
      </c>
      <c r="BB4" s="439" t="inlineStr">
        <is>
          <t>http://www.ccgp.gov.cn/zcfg/mof/201311/t20131113_3591927.htm</t>
        </is>
      </c>
      <c r="BC4" s="439" t="inlineStr">
        <is>
          <t>https://www.gov.cn/zhengce/zhengceku/2019-10/15/content_5439979.htm</t>
        </is>
      </c>
    </row>
    <row r="5">
      <c r="A5" s="439" t="inlineStr">
        <is>
          <t>CHNPPCGPPI03S000</t>
        </is>
      </c>
      <c r="B5" s="439" t="inlineStr">
        <is>
          <t>Instrument</t>
        </is>
      </c>
      <c r="C5" s="439" t="inlineStr">
        <is>
          <t>Public procurement</t>
        </is>
      </c>
      <c r="D5" s="439" t="inlineStr">
        <is>
          <t>Green public procurement</t>
        </is>
      </c>
      <c r="E5" s="439" t="inlineStr">
        <is>
          <t>Transport</t>
        </is>
      </c>
      <c r="F5" s="439" t="inlineStr">
        <is>
          <t>Government official vehicles; Public transport vehicles</t>
        </is>
      </c>
      <c r="G5" s="439" t="inlineStr">
        <is>
          <t>新能源汽车政府采购</t>
        </is>
      </c>
      <c r="H5" s="439" t="inlineStr">
        <is>
          <t>New energy vehicles government procurement</t>
        </is>
      </c>
      <c r="I5" s="439" t="inlineStr">
        <is>
          <t>N/A</t>
        </is>
      </c>
      <c r="J5" s="439" t="inlineStr">
        <is>
          <t>The National Government Offices Administration, Ministry of Finance, Ministry of Science and Technology, Ministry of Industry and Information Technology, and National Development and Reform Commission jointly issued the Implementation Plan for Government Agencies and Public Institutions Purchasing New Energy Vehicles (Guoguan Jieneng [2014] No. 293) on 11 June 2014, requiring government agencies and public institutions to meet specified NEV procurement ratios when replacing or expanding official vehicle fleets. Targets for 2014-2016: central government agencies and pilot cities ≥30%; other government agencies scaling from 10% to 30%. On 30 December 2024, the Ministry of Finance General Office issued the Notice on Further Clarifying the Proportion Requirements for New Energy Vehicles in Government Procurement (Caibanku [2024] No. 269), requiring NEVs to account for no less than 30% of annual official vehicle procurement in principle, and 100% for confidential-communications and other designated-use vehicles operating mainly on urban roads with fixed routes. Supporting mechanisms include a vehicle purchase price cap (CNY 180,000 after deducting fiscal subsidies) and a charging infrastructure requirement (charging connector to vehicle ratio ≥1:1).</t>
        </is>
      </c>
      <c r="K5" s="439" t="inlineStr">
        <is>
          <t>Energy conservation; Pollution control; Industrial development</t>
        </is>
      </c>
      <c r="L5" s="439" t="inlineStr">
        <is>
          <t>Direct</t>
        </is>
      </c>
      <c r="M5" s="439" t="inlineStr">
        <is>
          <t>demand-side</t>
        </is>
      </c>
      <c r="N5" s="439" t="inlineStr">
        <is>
          <t>CHN</t>
        </is>
      </c>
      <c r="O5" s="439" t="inlineStr">
        <is>
          <t>national</t>
        </is>
      </c>
      <c r="P5" s="439" t="inlineStr">
        <is>
          <t>N/A</t>
        </is>
      </c>
      <c r="Q5" s="439" t="inlineStr">
        <is>
          <t>11/06/2014</t>
        </is>
      </c>
      <c r="R5" s="439" t="inlineStr">
        <is>
          <t>11/06/2014</t>
        </is>
      </c>
      <c r="S5" s="439" t="inlineStr">
        <is>
          <t>N/A</t>
        </is>
      </c>
      <c r="T5" s="439" t="inlineStr">
        <is>
          <t>30/12/2024</t>
        </is>
      </c>
      <c r="U5" s="439" t="inlineStr">
        <is>
          <t>N/A</t>
        </is>
      </c>
      <c r="V5" s="439">
        <f>IF(R5="","In force",IF(R5="N/A","In force",IF(TODAY()&lt;DATE(VALUE(RIGHT(R5,4)),VALUE(MID(R5,4,2)),VALUE(LEFT(R5,2))),"Scheduled",IF(S5="","In force",IF(S5="N/A","In force",IF(TODAY()&lt;DATE(VALUE(RIGHT(S5,4)),VALUE(MID(S5,4,2)),VALUE(LEFT(S5,2))),"In force","Ended"))))))</f>
        <v/>
      </c>
      <c r="W5" s="439" t="inlineStr">
        <is>
          <t>National Government Offices Administration (official vehicle allocation quotas and standards); Ministry of Finance (procurement policy and budget management); Ministry of Industry and Information Technology (NEV recommended model catalogue); Ministry of Science and Technology (NEV technology R&amp;D and demonstration); National Development and Reform Commission (NEV industry development planning and charging infrastructure)</t>
        </is>
      </c>
      <c r="X5" s="439" t="inlineStr">
        <is>
          <t>Road vehicles</t>
        </is>
      </c>
      <c r="Y5" s="439" t="inlineStr">
        <is>
          <t>New</t>
        </is>
      </c>
      <c r="Z5" s="439" t="inlineStr">
        <is>
          <t>New energy vehicles (battery electric vehicles, plug-in hybrid electric vehicles, fuel cell vehicles). Vehicle price after deducting fiscal subsidies shall not exceed CNY 180,000 for passenger cars. Vehicles must be listed in the MIIT NEV Promotion and Application Recommended Model Catalogue. Procurement models must meet national technical standards for driving range, battery energy density and vehicle energy consumption. Supporting charging infrastructure: charging connector to NEV ratio ≥1:1.</t>
        </is>
      </c>
      <c r="AA5" s="439" t="inlineStr">
        <is>
          <t>N/A</t>
        </is>
      </c>
      <c r="AB5" s="439" t="inlineStr">
        <is>
          <t>NEV procurement ratio ≥30% in principle (from 2024). Confidential-communications and designated-use vehicles 100% NEV in principle. Vehicle price after subsidies ≤CNY 180,000. Charging connector to vehicle ratio ≥1:1.</t>
        </is>
      </c>
      <c r="AC5" s="439" t="inlineStr">
        <is>
          <t>Government</t>
        </is>
      </c>
      <c r="AD5" s="439" t="inlineStr">
        <is>
          <t>State organs, public institutions and organisations at all levels. Covers central, provincial, prefectural and county-level agencies. Public institutions (schools, hospitals, research institutes). Centralised procurement agencies must specify NEV requirements in tender documents.</t>
        </is>
      </c>
      <c r="AE5" s="439" t="inlineStr">
        <is>
          <t>Purchase or use</t>
        </is>
      </c>
      <c r="AF5" s="439" t="inlineStr">
        <is>
          <t>Government agencies and public institutions must meet NEV procurement ratios when renewing or adding official vehicles. Procuring entities shall prioritise NEVs in official vehicle procurement budgets. Centralised procurement agencies must specify NEV technical requirements, eligibility conditions and procurement ratio requirements in tender documents. NEVs shall have priority in vehicle leasing service procurement. Finance departments verify NEV ratio compliance during official vehicle procurement budget review. The National Government Offices Administration reviews official vehicle allocation renewal plans.</t>
        </is>
      </c>
      <c r="AG5" s="439" t="inlineStr">
        <is>
          <t>30</t>
        </is>
      </c>
      <c r="AH5" s="439" t="inlineStr">
        <is>
          <t>% (minimum NEV procurement ratio)</t>
        </is>
      </c>
      <c r="AI5" s="439" t="inlineStr">
        <is>
          <t>Annual official vehicle procurement: NEVs ≥30% (from 2024). Designated-use vehicles: 100% NEV. 2014 phased targets: central agencies and pilot cities ≥30% (2014-2016); other agencies from 10% (2014) to 20% (2015) to 30% (2016).</t>
        </is>
      </c>
      <c r="AJ5" s="439" t="inlineStr">
        <is>
          <t>(1) Annual official vehicle procurement: NEVs ≥30%. (2) Designated-use vehicles: 100% NEV. (3) Vehicles must be in the MIIT NEV recommended model catalogue. (4) Vehicle price after subsidies ≤CNY 180,000. (5) Charging connector to vehicle ratio ≥1:1. (6) Priority to NEVs in vehicle leasing service procurement.</t>
        </is>
      </c>
      <c r="AK5" s="439" t="inlineStr">
        <is>
          <t>N/A</t>
        </is>
      </c>
      <c r="AL5" s="439" t="inlineStr">
        <is>
          <t>N/A</t>
        </is>
      </c>
      <c r="AM5" s="439" t="inlineStr">
        <is>
          <t>N/A</t>
        </is>
      </c>
      <c r="AN5" s="439" t="inlineStr">
        <is>
          <t>N/A</t>
        </is>
      </c>
      <c r="AO5" s="439" t="inlineStr">
        <is>
          <t>Open tender</t>
        </is>
      </c>
      <c r="AP5" s="439" t="inlineStr">
        <is>
          <t>Mandatory NEV procurement ratio requirement (≥30% in principle)</t>
        </is>
      </c>
      <c r="AQ5" s="439" t="inlineStr">
        <is>
          <t>Finance department oversight</t>
        </is>
      </c>
      <c r="AR5" s="439" t="inlineStr">
        <is>
          <t>Fiscal deterrence</t>
        </is>
      </c>
      <c r="AS5" s="439" t="inlineStr">
        <is>
          <t>N/A</t>
        </is>
      </c>
      <c r="AT5" s="439" t="inlineStr">
        <is>
          <t>Specific annual expenditure on NEV government procurement has not beenfound. Policy requires NEVs to account for no less than 30% of annualofficial vehicle procurement in principle. Source: MOF Notice on IssuingMeasures for Government Procurement Supporting Green and Low-CarbonDevelopment</t>
        </is>
      </c>
      <c r="AU5" s="439" t="inlineStr">
        <is>
          <t>N/A</t>
        </is>
      </c>
      <c r="AV5" s="439" t="inlineStr">
        <is>
          <t>N/A</t>
        </is>
      </c>
      <c r="AW5" s="439" t="inlineStr">
        <is>
          <t>C29; D35; H49</t>
        </is>
      </c>
      <c r="AX5" s="439" t="inlineStr">
        <is>
          <t>CO2</t>
        </is>
      </c>
      <c r="AY5" s="439" t="inlineStr">
        <is>
          <t>Positive</t>
        </is>
      </c>
      <c r="AZ5" s="439" t="inlineStr">
        <is>
          <t>Pollution control; Energy security; Technological innovation; Industrial development</t>
        </is>
      </c>
      <c r="BA5" s="439" t="inlineStr">
        <is>
          <t>Implementation Plan for Government Agencies and Public Institutions Purchasing New Energy Vehicles (Guoguan Jieneng [2014] No. 293); Notice on Further Clarifying the Proportion Requirements for New Energy Vehicles in Government Procurement (Caibanku [2024] No. 269); Notice on Continuing the Promotion and Application of New Energy Vehicles (Caijian [2013] No. 551)</t>
        </is>
      </c>
      <c r="BB5" s="439" t="inlineStr">
        <is>
          <t>http://www.ccgp.gov.cn/zcfg/mof/202501/t20250103_24013065.htm</t>
        </is>
      </c>
      <c r="BC5" s="439" t="inlineStr">
        <is>
          <t>https://www.miit.gov.cn/zwgk/zcwj/wjfb/zbgy/art/2020/art_dd9dd5cf5b914533bb4c56d363410cb3.html; http://m.mof.gov.cn/czxw/202412/t20241230_3950760.htm</t>
        </is>
      </c>
    </row>
    <row r="6">
      <c r="A6" s="439" t="inlineStr">
        <is>
          <t>CHNPPCGPPI04S000</t>
        </is>
      </c>
      <c r="B6" s="439" t="inlineStr">
        <is>
          <t>Instrument</t>
        </is>
      </c>
      <c r="C6" s="439" t="inlineStr">
        <is>
          <t>Public procurement</t>
        </is>
      </c>
      <c r="D6" s="439" t="inlineStr">
        <is>
          <t>Green public procurement</t>
        </is>
      </c>
      <c r="E6" s="439" t="inlineStr">
        <is>
          <t>Buildings; Industry</t>
        </is>
      </c>
      <c r="F6" s="439" t="inlineStr">
        <is>
          <t>Building construction (government-funded public buildings, social housing); Building materials manufacturing</t>
        </is>
      </c>
      <c r="G6" s="439" t="inlineStr">
        <is>
          <t>绿色建筑和绿色建材政府采购</t>
        </is>
      </c>
      <c r="H6" s="439" t="inlineStr">
        <is>
          <t>Green building and green building materials government procurement</t>
        </is>
      </c>
      <c r="I6" s="439" t="inlineStr">
        <is>
          <t>N/A</t>
        </is>
      </c>
      <c r="J6" s="439" t="inlineStr">
        <is>
          <t>The Ministry of Finance and the Ministry of Housing and Urban-Rural Development jointly issued the Notice on Pilot Work for Government Procurement Supporting Green Building Materials to Promote Building Quality Improvement (Caiku [2020] No. 31) on 13 October 2020, launching a pilot programme in six cities: Nanjing, Hangzhou, Shaoxing, Huzhou, Qingdao and Foshan. The 2-year pilot covers new government-procured construction projects including hospitals, schools, office buildings, complexes, exhibition centres, sports venues and social housing. In October 2022, the Ministry of Finance, Ministry of Housing and Urban-Rural Development, and Ministry of Industry and Information Technology jointly issued Caiku [2022] No. 35, expanding implementation to 48 cities. On 31 December 2024, the three ministries issued Caiku [2024] No. 36, expanding implementation from 1 January 2025 to 101 cities (municipal districts) nationwide covering all provinces, adding old city renovation projects, and adopting the Government Procurement Demand Standards for Green Buildings and Green Building Materials (2025 Edition), which restructures green building material selection into mandatory and optional categories (optional category adoption not less than 40% of building-material types involved in the project). The policy leverages government procurement market power to drive demand for green building materials and green buildings, reducing whole-lifecycle carbon emissions from the building sector.</t>
        </is>
      </c>
      <c r="K6" s="439" t="inlineStr">
        <is>
          <t>Green economy; Energy conservation; Green consumption</t>
        </is>
      </c>
      <c r="L6" s="439" t="inlineStr">
        <is>
          <t>Direct</t>
        </is>
      </c>
      <c r="M6" s="439" t="inlineStr">
        <is>
          <t>demand-side</t>
        </is>
      </c>
      <c r="N6" s="439" t="inlineStr">
        <is>
          <t>CHN</t>
        </is>
      </c>
      <c r="O6" s="439" t="inlineStr">
        <is>
          <t>national</t>
        </is>
      </c>
      <c r="P6" s="439" t="inlineStr">
        <is>
          <t>N/A</t>
        </is>
      </c>
      <c r="Q6" s="439" t="inlineStr">
        <is>
          <t>13/10/2020</t>
        </is>
      </c>
      <c r="R6" s="439" t="inlineStr">
        <is>
          <t>13/10/2020</t>
        </is>
      </c>
      <c r="S6" s="439" t="inlineStr">
        <is>
          <t>N/A</t>
        </is>
      </c>
      <c r="T6" s="439" t="inlineStr">
        <is>
          <t>31/12/2024</t>
        </is>
      </c>
      <c r="U6" s="439" t="inlineStr">
        <is>
          <t>October 2022 Caiku [2022] No. 35: expanded from 6 cities to 48 cities. 31 December 2024 Caiku [2024] No. 36 effective 1 January 2025: further expanded to 101 cities (municipal districts) nationwide, adopted Demand Standards for Green Buildings and Green Building Materials (2025 Edition), added old city renovation projects, restructured green building material selection into mandatory and optional categories.</t>
        </is>
      </c>
      <c r="V6" s="439">
        <f>IF(R6="","In force",IF(R6="N/A","In force",IF(TODAY()&lt;DATE(VALUE(RIGHT(R6,4)),VALUE(MID(R6,4,2)),VALUE(LEFT(R6,2))),"Scheduled",IF(S6="","In force",IF(S6="N/A","In force",IF(TODAY()&lt;DATE(VALUE(RIGHT(S6,4)),VALUE(MID(S6,4,2)),VALUE(LEFT(S6,2))),"In force","Ended"))))))</f>
        <v/>
      </c>
      <c r="W6" s="439" t="inlineStr">
        <is>
          <t>Ministry of Finance (procurement policy and green building materials centralised procurement mechanism); Ministry of Housing and Urban-Rural Development (green building standards, green building materials certification, construction management); Ministry of Industry and Information Technology (green building materials industry development); implementing city governments (local green building materials promotion and project supervision)</t>
        </is>
      </c>
      <c r="X6" s="439" t="inlineStr">
        <is>
          <t>Buildings; Building materials</t>
        </is>
      </c>
      <c r="Y6" s="439" t="inlineStr">
        <is>
          <t>New; Existing</t>
        </is>
      </c>
      <c r="Z6" s="439" t="inlineStr">
        <is>
          <t>New government-procured construction projects: hospitals, schools, office buildings, complexes, exhibition centres, convention centres, sports venues, social housing. From 2025, also includes old city renovation projects. Green building materials required include: recyclable building materials, high-strength and high-durability materials, green components and parts, green decoration materials, water-saving and energy-saving materials. Buildings must achieve two-star or above green building certification (GB/T 50378). Promotes structural insulation integration, prefabricated decoration, building-integrated photovoltaics and other green construction methods.</t>
        </is>
      </c>
      <c r="AA6" s="439" t="inlineStr">
        <is>
          <t>N/A</t>
        </is>
      </c>
      <c r="AB6" s="439" t="inlineStr">
        <is>
          <t>Buildings must achieve two-star or above green building certification under GB/T 50378. Materials must comply with the Demand Standards for Green Buildings and Green Building Materials (2025 Edition, replacing the trial Basic Requirements). Mandatory-category green building materials must be procured and used in full; optional-category adoption not less than 40% of building-material types involved.</t>
        </is>
      </c>
      <c r="AC6" s="439" t="inlineStr">
        <is>
          <t>Government</t>
        </is>
      </c>
      <c r="AD6" s="439" t="inlineStr">
        <is>
          <t>Implementing city governments and their subordinate agencies as government-procured project owners (procuring entities). Design institutes must prepare design documentation per the Demand Standards. Construction contractors must use green building materials in accordance with design documentation and procurement contracts. Suppliers must provide green building materials complying with the Demand Standards.</t>
        </is>
      </c>
      <c r="AE6" s="439" t="inlineStr">
        <is>
          <t>Purchase or use; Investment</t>
        </is>
      </c>
      <c r="AF6" s="439" t="inlineStr">
        <is>
          <t>Procuring entities shall make the Demand Standards a substantive condition in procurement documents and construction contracts. Design institutes prepare design documentation per the Demand Standards. Procuring entities organise bulk centralised procurement of green building materials. Construction contractors shall strictly use green building materials per design documentation and contracts. Projects shall be accepted against green building standards upon completion. Implementing cities shall establish big-data-based green building materials procurement monitoring platforms. From 2025, progress payments shall be no less than 80% of completed work value, and construction-process settlement is required.</t>
        </is>
      </c>
      <c r="AG6" s="439" t="inlineStr">
        <is>
          <t>N/A</t>
        </is>
      </c>
      <c r="AH6" s="439" t="inlineStr">
        <is>
          <t>N/A</t>
        </is>
      </c>
      <c r="AI6" s="439" t="inlineStr">
        <is>
          <t>Procurement demand standard mechanism; not a fiscal subsidy instrument. Policy intensity operates through government construction procurement volume.</t>
        </is>
      </c>
      <c r="AJ6" s="439" t="inlineStr">
        <is>
          <t>(1) Procurement documents must make the Demand Standards a substantive condition. (2) Design institutes must prepare design documentation per the Demand Standards. (3) Construction contractors must use green building materials per design and contracts. (4) Projects shall be accepted against green building standards. (5) Implementing cities shall establish green building materials procurement monitoring platforms using big data and blockchain technologies. (6) Mandatory-category green building materials must be procured and used in full; optional-category adoption not less than 40% of building-material types involved (from 2025). (7) Progress payments not less than 80% of completed work value; construction-process settlement required.</t>
        </is>
      </c>
      <c r="AK6" s="439" t="inlineStr">
        <is>
          <t>N/A</t>
        </is>
      </c>
      <c r="AL6" s="439" t="inlineStr">
        <is>
          <t>N/A</t>
        </is>
      </c>
      <c r="AM6" s="439" t="inlineStr">
        <is>
          <t>N/A</t>
        </is>
      </c>
      <c r="AN6" s="439" t="inlineStr">
        <is>
          <t>N/A</t>
        </is>
      </c>
      <c r="AO6" s="439" t="inlineStr">
        <is>
          <t>Open tender</t>
        </is>
      </c>
      <c r="AP6" s="439" t="inlineStr">
        <is>
          <t>Meeting Demand Standards for Green Buildings and Green Building Materials is a substantive procurement condition</t>
        </is>
      </c>
      <c r="AQ6" s="439" t="inlineStr">
        <is>
          <t>Finance department oversight; Housing and construction department construction quality supervision</t>
        </is>
      </c>
      <c r="AR6" s="439" t="inlineStr">
        <is>
          <t>Contract enforcement</t>
        </is>
      </c>
      <c r="AS6" s="439" t="inlineStr">
        <is>
          <t>N/A</t>
        </is>
      </c>
      <c r="AT6" s="439" t="inlineStr">
        <is>
          <t>Specific annual expenditure on green building and green building materialsgovernment procurement has not been found. Green building materials pilotcities have reached 101, with demand standards covering 108 categories ofgreen building materials. Source: MOF, MOHURD, MIIT Notice on FurtherExpanding Government Procurement Support for Green Building Materials toPromote Building Quality Improvement</t>
        </is>
      </c>
      <c r="AU6" s="439" t="inlineStr">
        <is>
          <t>N/A</t>
        </is>
      </c>
      <c r="AV6" s="439" t="inlineStr">
        <is>
          <t>N/A</t>
        </is>
      </c>
      <c r="AW6" s="439" t="inlineStr">
        <is>
          <t>F41; F42; F43; C23</t>
        </is>
      </c>
      <c r="AX6" s="439" t="inlineStr">
        <is>
          <t>CO2</t>
        </is>
      </c>
      <c r="AY6" s="439" t="inlineStr">
        <is>
          <t>Positive</t>
        </is>
      </c>
      <c r="AZ6" s="439" t="inlineStr">
        <is>
          <t>Energy conservation; Pollution control; Circular economy; Technological innovation</t>
        </is>
      </c>
      <c r="BA6" s="439" t="inlineStr">
        <is>
          <t>Notice on Pilot Work for Government Procurement Supporting Green Building Materials to Promote Building Quality Improvement (Caiku [2020] No. 31); Notice on Expanding the Implementation Scope of the Policy on Government Procurement Supporting Green Building Materials to Promote Building Quality Improvement (Caiku [2022] No. 35); Notice on Further Expanding the Implementation Scope of the Policy on Government Procurement Supporting Green Building Materials to Promote Building Quality Improvement (Caiku [2024] No. 36)</t>
        </is>
      </c>
      <c r="BB6" s="439" t="inlineStr">
        <is>
          <t>https://www.gov.cn/zhengce/zhengceku/2020-10/22/content_5553250.htm</t>
        </is>
      </c>
      <c r="BC6" s="439" t="inlineStr">
        <is>
          <t>https://www.gov.cn/zhengce/zhengceku/2020-10/22/content_5553250.htm; https://www.gov.cn/zhengce/zhengceku/2022-10/25/content_5721342.htm; https://www.gov.cn/zhengce/zhengceku/202501/content_6997931.htm</t>
        </is>
      </c>
    </row>
    <row r="7">
      <c r="A7" s="439" t="inlineStr">
        <is>
          <t>CHNPPCGPPI05S000</t>
        </is>
      </c>
      <c r="B7" s="439" t="inlineStr">
        <is>
          <t>Instrument</t>
        </is>
      </c>
      <c r="C7" s="439" t="inlineStr">
        <is>
          <t>Public procurement</t>
        </is>
      </c>
      <c r="D7" s="439" t="inlineStr">
        <is>
          <t>Green public procurement</t>
        </is>
      </c>
      <c r="E7" s="439" t="inlineStr">
        <is>
          <t>Industry</t>
        </is>
      </c>
      <c r="F7" s="439" t="inlineStr">
        <is>
          <t>Data centres (ICT infrastructure)</t>
        </is>
      </c>
      <c r="G7" s="439" t="inlineStr">
        <is>
          <t>绿色数据中心政府采购</t>
        </is>
      </c>
      <c r="H7" s="439" t="inlineStr">
        <is>
          <t>Green data centre government procurement</t>
        </is>
      </c>
      <c r="I7" s="439" t="inlineStr">
        <is>
          <t>N/A</t>
        </is>
      </c>
      <c r="J7" s="439" t="inlineStr">
        <is>
          <t>The Ministry of Finance, Ministry of Ecology and Environment, and Ministry of Industry and Information Technology jointly issued the Green Data Centre Government Procurement Demand Standards (Trial) (Caiku [2023] No. 7) on 20 March 2023, effective 1 June 2023. State organs, public institutions and organisations at all levels using fiscal funds to procure data centre equipment and operation services must comply with the standards. Core energy efficiency requirement: data centre PUE ≤1.40 from June 2023, tightening to ≤1.30 from 2025 (per GB 40879-2021). Priority shall be given to new energy, liquid cooling, distributed power supply and modular data centre solutions. Data centres with annual energy consumption ≥1,000 tonnes of coal equivalent must establish an energy management system and conduct carbon emission verification. Server and storage equipment must have a recyclable utilisation rate ≥80%. Microcomputers and monitors must meet energy efficiency grade ≥2. At the tendering stage, suppliers may use a letter of commitment in lieu of testing/certification reports; random inspection testing shall be conducted during contract acceptance.</t>
        </is>
      </c>
      <c r="K7" s="439" t="inlineStr">
        <is>
          <t>Climate change mitigation; Energy conservation; Pollution control; Circular economy</t>
        </is>
      </c>
      <c r="L7" s="439" t="inlineStr">
        <is>
          <t>Direct</t>
        </is>
      </c>
      <c r="M7" s="439" t="inlineStr">
        <is>
          <t>demand-side</t>
        </is>
      </c>
      <c r="N7" s="439" t="inlineStr">
        <is>
          <t>CHN</t>
        </is>
      </c>
      <c r="O7" s="439" t="inlineStr">
        <is>
          <t>national</t>
        </is>
      </c>
      <c r="P7" s="439" t="inlineStr">
        <is>
          <t>N/A</t>
        </is>
      </c>
      <c r="Q7" s="439" t="inlineStr">
        <is>
          <t>20/03/2023</t>
        </is>
      </c>
      <c r="R7" s="439" t="inlineStr">
        <is>
          <t>01/06/2023</t>
        </is>
      </c>
      <c r="S7" s="439" t="inlineStr">
        <is>
          <t>N/A</t>
        </is>
      </c>
      <c r="T7" s="439" t="inlineStr">
        <is>
          <t>N/A</t>
        </is>
      </c>
      <c r="U7" s="439" t="inlineStr">
        <is>
          <t>N/A</t>
        </is>
      </c>
      <c r="V7" s="439">
        <f>IF(R7="","In force",IF(R7="N/A","In force",IF(TODAY()&lt;DATE(VALUE(RIGHT(R7,4)),VALUE(MID(R7,4,2)),VALUE(LEFT(R7,2))),"Scheduled",IF(S7="","In force",IF(S7="N/A","In force",IF(TODAY()&lt;DATE(VALUE(RIGHT(S7,4)),VALUE(MID(S7,4,2)),VALUE(LEFT(S7,2))),"In force","Ended"))))))</f>
        <v/>
      </c>
      <c r="W7" s="439" t="inlineStr">
        <is>
          <t>Ministry of Finance (procurement demand standards and policy supervision); Ministry of Ecology and Environment (data centre carbon emission verification and environmental management); Ministry of Industry and Information Technology (data centre technical standards and green data centre evaluation); State Administration for Market Regulation (energy efficiency standards and certification supervision)</t>
        </is>
      </c>
      <c r="X7" s="439" t="inlineStr">
        <is>
          <t>ICT equipment; Power supply equipment; Cooling systems</t>
        </is>
      </c>
      <c r="Y7" s="439" t="inlineStr">
        <is>
          <t>New; Existing</t>
        </is>
      </c>
      <c r="Z7" s="439" t="inlineStr">
        <is>
          <t>Data centre infrastructure: IT equipment (servers, storage equipment, network equipment, microcomputers and monitors), power supply and distribution systems, cooling systems (air conditioning, liquid cooling systems), lighting systems, monitoring and management systems. Servers and storage equipment shall have recyclable utilisation rate ≥80%. Microcomputers and monitors shall meet energy efficiency grade ≥2. Priority shall be given to products in the National Green Data Centre Advanced Applicable Technology Product Catalogue and the National Communications Industry Energy-Saving Technology Product Recommended Catalogue. Encourages new energy power generation, liquid cooling technology, distributed power supply and modular data centre solutions.</t>
        </is>
      </c>
      <c r="AA7" s="439" t="inlineStr">
        <is>
          <t>N/A</t>
        </is>
      </c>
      <c r="AB7" s="439" t="inlineStr">
        <is>
          <t>PUE ≤1.40 (from June 2023). PUE ≤1.30 (from 2025). Per GB 40879-2021 Data Centre Energy Efficiency Limits and Grades. Annual energy consumption ≥1,000 tce: mandatory energy management system and carbon emission verification. Server and storage recyclable utilisation rate ≥80%. Microcomputer and monitor energy efficiency ≥grade 2.</t>
        </is>
      </c>
      <c r="AC7" s="439" t="inlineStr">
        <is>
          <t>Government</t>
        </is>
      </c>
      <c r="AD7" s="439" t="inlineStr">
        <is>
          <t>State organs, public institutions and organisations at all levels. Procuring entities using fiscal funds to purchase data centre equipment and operation services. Suppliers (data centre equipment manufacturers, system integrators, operation service providers) shall provide letters of commitment confirming compliance and accept random inspection testing during contract acceptance.</t>
        </is>
      </c>
      <c r="AE7" s="439" t="inlineStr">
        <is>
          <t>Purchase or use</t>
        </is>
      </c>
      <c r="AF7" s="439" t="inlineStr">
        <is>
          <t>Procuring entities shall follow the Green Data Centre Government Procurement Demand Standards (Trial) when preparing procurement requirements and documents. At the tendering stage, testing reports and certification reports are not required in principle; suppliers may use letters of commitment instead. During contract acceptance, procuring entities conduct random inspection testing and may engage third-party testing and certification bodies where necessary. Data centres with annual energy consumption ≥1,000 tce shall conduct carbon emission verification after commencing operations. Procuring entities are encouraged to establish green supply chain management mechanisms and waste electronic and electrical equipment recycling management systems.</t>
        </is>
      </c>
      <c r="AG7" s="439" t="inlineStr">
        <is>
          <t>1.40; 1.30</t>
        </is>
      </c>
      <c r="AH7" s="439" t="inlineStr">
        <is>
          <t>PUE (power usage effectiveness) cap</t>
        </is>
      </c>
      <c r="AI7" s="439" t="inlineStr">
        <is>
          <t>From June 2023: PUE ≤1.40. From 2025: PUE ≤1.30. Per GB 40879-2021, achieving grade 2 or above energy efficiency.</t>
        </is>
      </c>
      <c r="AJ7" s="439" t="inlineStr">
        <is>
          <t>(1) Procurement requirements must follow the Green Data Centre Standards (Trial). (2) PUE must meet phased energy efficiency requirements. (3) Priority to new energy, liquid cooling, distributed power supply solutions. (4) Annual energy ≥1,000 tce: mandatory energy management system and carbon verification. (5) Server and storage recyclable utilisation ≥80%. (6) Suppliers use letters of commitment; random inspection during acceptance. (7) Establish green supply chain management and e-waste recycling systems.</t>
        </is>
      </c>
      <c r="AK7" s="439" t="inlineStr">
        <is>
          <t>N/A</t>
        </is>
      </c>
      <c r="AL7" s="439" t="inlineStr">
        <is>
          <t>N/A</t>
        </is>
      </c>
      <c r="AM7" s="439" t="inlineStr">
        <is>
          <t>N/A</t>
        </is>
      </c>
      <c r="AN7" s="439" t="inlineStr">
        <is>
          <t>N/A</t>
        </is>
      </c>
      <c r="AO7" s="439" t="inlineStr">
        <is>
          <t>Open tender</t>
        </is>
      </c>
      <c r="AP7" s="439" t="inlineStr">
        <is>
          <t>Compliance with Green Data Centre Government Procurement Demand Standards (Trial) required</t>
        </is>
      </c>
      <c r="AQ7" s="439" t="inlineStr">
        <is>
          <t>Finance department oversight; Third-party testing and certification</t>
        </is>
      </c>
      <c r="AR7" s="439" t="inlineStr">
        <is>
          <t>Contract enforcement</t>
        </is>
      </c>
      <c r="AS7" s="439" t="inlineStr">
        <is>
          <t>N/A</t>
        </is>
      </c>
      <c r="AT7" s="439" t="inlineStr">
        <is>
          <t>Specific annual expenditure on green data centre government procurement hasnot been found.</t>
        </is>
      </c>
      <c r="AU7" s="439" t="inlineStr">
        <is>
          <t>N/A</t>
        </is>
      </c>
      <c r="AV7" s="439" t="inlineStr">
        <is>
          <t>N/A</t>
        </is>
      </c>
      <c r="AW7" s="439" t="inlineStr">
        <is>
          <t>J61; J62; J63</t>
        </is>
      </c>
      <c r="AX7" s="439" t="inlineStr">
        <is>
          <t>CO2</t>
        </is>
      </c>
      <c r="AY7" s="439" t="inlineStr">
        <is>
          <t>Positive</t>
        </is>
      </c>
      <c r="AZ7" s="439" t="inlineStr">
        <is>
          <t>Energy conservation; Technological innovation; Industrial development</t>
        </is>
      </c>
      <c r="BA7" s="439" t="inlineStr">
        <is>
          <t>Green Data Centre Government Procurement Demand Standards (Trial) (Caiku [2023] No. 7); Data Centre Energy Efficiency Limits and Grades (GB 40879-2021)</t>
        </is>
      </c>
      <c r="BB7" s="439" t="inlineStr">
        <is>
          <t>https://www.mee.gov.cn/xxgk2018/xxgk/xxgk10/202304/t20230417_1026869.html</t>
        </is>
      </c>
      <c r="BC7" s="439" t="inlineStr">
        <is>
          <t>http://m.mof.gov.cn/czxw/202304/t20230407_3877738.htm</t>
        </is>
      </c>
    </row>
    <row r="8">
      <c r="A8" s="439" t="inlineStr">
        <is>
          <t>CHNPPCGPPI06S000</t>
        </is>
      </c>
      <c r="B8" s="439" t="inlineStr">
        <is>
          <t>Instrument</t>
        </is>
      </c>
      <c r="C8" s="439" t="inlineStr">
        <is>
          <t>Public procurement</t>
        </is>
      </c>
      <c r="D8" s="439" t="inlineStr">
        <is>
          <t>Green public procurement</t>
        </is>
      </c>
      <c r="E8" s="439" t="inlineStr">
        <is>
          <t>Transport</t>
        </is>
      </c>
      <c r="F8" s="439" t="inlineStr">
        <is>
          <t>Road transport and infrastructure</t>
        </is>
      </c>
      <c r="G8" s="439" t="inlineStr">
        <is>
          <t>政府采购支持公路绿色低碳发展试点</t>
        </is>
      </c>
      <c r="H8" s="439" t="inlineStr">
        <is>
          <t>Government Procurement Supporting Green and Low-Carbon Highway Development Pilot</t>
        </is>
      </c>
      <c r="I8" s="439" t="inlineStr">
        <is>
          <t>N/A</t>
        </is>
      </c>
      <c r="J8" s="439" t="inlineStr">
        <is>
          <t>The Ministry of Finance and the Ministry of Transport jointly issued the Notice on Organising the Government Procurement Supporting Green and Low-Carbon Highway Development Pilot (Caiku [2025] No. 32, 18 December 2025). The pilot runs for 3 years, with completion and acceptance in principle by 31 December 2028. It covers national, provincial, county and township highways (including expressways) across all stages: planning, feasibility study, design, tendering (procurement), construction, operation, and maintenance. Core elements: (1) develop and issue the Basic Requirements for Government Procurement Supporting Green and Low-Carbon Highway Development (Trial), forming an objective, quantified, verifiable and replicable government procurement demand standard; (2) embed the demand standard into tender documents as a substantive requirement or scoring criterion, implementing green and low-carbon policies throughout the highway construction process; (3) explore bulk centralised procurement for green materials, encouraging procurement through e-government procurement platforms; (4) promote the application of new materials, new technologies, new processes and new methods in highway construction. Eligible pilot tasks may be included in the Transport Powerhouse Special Pilot programme, and pilot projects meeting credit requirements may apply for green finance support.</t>
        </is>
      </c>
      <c r="K8" s="439" t="inlineStr">
        <is>
          <t>Climate change mitigation; Green consumption</t>
        </is>
      </c>
      <c r="L8" s="439" t="inlineStr">
        <is>
          <t>Direct</t>
        </is>
      </c>
      <c r="M8" s="439" t="inlineStr">
        <is>
          <t>demand-side</t>
        </is>
      </c>
      <c r="N8" s="439" t="inlineStr">
        <is>
          <t>CHN</t>
        </is>
      </c>
      <c r="O8" s="439" t="inlineStr">
        <is>
          <t>Subnational</t>
        </is>
      </c>
      <c r="P8" s="439" t="inlineStr">
        <is>
          <t>First batch covering 14 provinces (Hebei, Shanxi, Inner Mongolia, Zhejiang, Anhui, Fujian, Jiangxi, Shandong, Guangxi, Chongqing, Sichuan, Gansu, Ningxia, Xinjiang), with 25 pilot tasks across multiple cities and implementing units</t>
        </is>
      </c>
      <c r="Q8" s="439" t="inlineStr">
        <is>
          <t>18/12/2025</t>
        </is>
      </c>
      <c r="R8" s="439" t="inlineStr">
        <is>
          <t>18/12/2025</t>
        </is>
      </c>
      <c r="S8" s="439" t="inlineStr">
        <is>
          <t>N/A</t>
        </is>
      </c>
      <c r="T8" s="439" t="inlineStr">
        <is>
          <t>N/A</t>
        </is>
      </c>
      <c r="U8" s="439" t="inlineStr">
        <is>
          <t>N/A</t>
        </is>
      </c>
      <c r="V8" s="439">
        <f>IF(R8="","In force",IF(R8="N/A","In force",IF(TODAY()&lt;DATE(VALUE(RIGHT(R8,4)),VALUE(MID(R8,4,2)),VALUE(LEFT(R8,2))),"Scheduled",IF(S8="","In force",IF(S8="N/A","In force",IF(TODAY()&lt;DATE(VALUE(RIGHT(S8,4)),VALUE(MID(S8,4,2)),VALUE(LEFT(S8,2))),"In force","Ended"))))))</f>
        <v/>
      </c>
      <c r="W8" s="439" t="inlineStr">
        <is>
          <t>Ministry of Finance (responsible for government procurement policy formulation and green procurement demand standard issuance); Ministry of Transport (responsible for highway construction, operation and maintenance green technology standard formulation and project promotion); Provincial finance departments and transport authorities in pilot areas (responsible for coordinating pilot application and implementation management); Pilot implementing units (transport authorities at or above the prefecture-city level, responsible for specific pilot project implementation)</t>
        </is>
      </c>
      <c r="X8" s="439" t="inlineStr">
        <is>
          <t>Road transport infrastructure</t>
        </is>
      </c>
      <c r="Y8" s="439" t="inlineStr">
        <is>
          <t>New; Existing</t>
        </is>
      </c>
      <c r="Z8" s="439" t="inlineStr">
        <is>
          <t>National, provincial, county and township highways (including expressways), covering new construction, in-progress, and operation and maintenance projects. Pilot projects must have conditions suitable for applying new materials, new technologies, new processes and new methods, including but not limited to: warm mix asphalt, recycled asphalt mixtures, industrial solid waste subgrade fillers, high-performance concrete, photovoltaic road surfaces, low-carbon maintenance technologies, and intelligent construction equipment. Pilot areas must have a good foundation in green and low-carbon technology application. Individual prefecture-level cities may bundle multiple projects of different types in a single application.</t>
        </is>
      </c>
      <c r="AA8" s="439" t="inlineStr">
        <is>
          <t>N/A</t>
        </is>
      </c>
      <c r="AB8" s="439" t="inlineStr">
        <is>
          <t>N/A</t>
        </is>
      </c>
      <c r="AC8" s="439" t="inlineStr">
        <is>
          <t>Government</t>
        </is>
      </c>
      <c r="AD8" s="439" t="inlineStr">
        <is>
          <t>Pilot implementing units are transport authorities at or above the prefecture-city level. Public institutions, central SOEs or local SOEs are in principle not separate application entities but may undertake specific implementation work. Provincial finance departments and transport authorities serve as pilot organising units, responsible for merit-based recommendation.</t>
        </is>
      </c>
      <c r="AE8" s="439" t="inlineStr">
        <is>
          <t>Purchase or use; Investment</t>
        </is>
      </c>
      <c r="AF8" s="439" t="inlineStr">
        <is>
          <t>Pilot implementing units must embed the Basic Requirements for Government Procurement Supporting Green and Low-Carbon Highway Development (Trial) into tender documents as a substantive requirement or scoring criterion. Design institutions prepare design documents in accordance with the demand standard. Construction units adopt green and low-carbon technologies and materials as required by design documents and contracts. Bulk centralised procurement may be implemented for green materials, with procurement through e-government platforms encouraged. Pilot projects prepare an acceptance assessment report within 30 days of completion (handover) acceptance. Use of big data and blockchain technologies to track pilot progress is encouraged.</t>
        </is>
      </c>
      <c r="AG8" s="439" t="inlineStr">
        <is>
          <t>N/A</t>
        </is>
      </c>
      <c r="AH8" s="439" t="inlineStr">
        <is>
          <t>N/A</t>
        </is>
      </c>
      <c r="AI8" s="439" t="inlineStr">
        <is>
          <t>This instrument is a government procurement demand standard mechanism, not a fiscal subsidy-type instrument, and does not have a direct monetary policy intensity indicator. It leverages the government procurement market to drive demand for green and low-carbon highway technologies and materials. Pilot projects meeting credit requirements may apply for green finance support.</t>
        </is>
      </c>
      <c r="AJ8" s="439" t="inlineStr">
        <is>
          <t>1. Develop and issue the Basic Requirements for Government Procurement Supporting Green and Low-Carbon Highway Development (Trial), forming an objective, quantified, verifiable and replicable demand standard, with dynamic adjustment; 2. Embed the demand standard into tender documents as a substantive requirement or scoring criterion, implementing green and low-carbon policies throughout all stages of highway planning, feasibility study, design, tendering, construction, operation, maintenance and acceptance; 3. Bulk centralised procurement may be implemented for green materials, with procurement through e-government platforms encouraged; 4. Pilot projects must apply new materials, new technologies, new processes and new methods to create a strong demonstration effect; 5. Highway projects under the jurisdiction of pilot areas must not have experienced a major or above production safety incident in the preceding 3 years; 6. Pilot projects prepare an acceptance assessment report and submit it upward level by level within 30 days of completion acceptance; 7. Submit an annual pilot summary report by 31 January each year.</t>
        </is>
      </c>
      <c r="AK8" s="439" t="inlineStr">
        <is>
          <t>N/A</t>
        </is>
      </c>
      <c r="AL8" s="439" t="inlineStr">
        <is>
          <t>N/A</t>
        </is>
      </c>
      <c r="AM8" s="439" t="inlineStr">
        <is>
          <t>N/A</t>
        </is>
      </c>
      <c r="AN8" s="439" t="inlineStr">
        <is>
          <t>N/A</t>
        </is>
      </c>
      <c r="AO8" s="439" t="inlineStr">
        <is>
          <t>Open tender</t>
        </is>
      </c>
      <c r="AP8" s="439" t="inlineStr">
        <is>
          <t>Compliance with the Basic Requirements for Government Procurement Supporting Green and Low-Carbon Highway Development (Trial) is a substantive procurement requirement or scoring criterion</t>
        </is>
      </c>
      <c r="AQ8" s="439" t="inlineStr">
        <is>
          <t>Finance department oversight; Transport authority project supervision</t>
        </is>
      </c>
      <c r="AR8" s="439" t="inlineStr">
        <is>
          <t>Contract enforcement</t>
        </is>
      </c>
      <c r="AS8" s="439" t="inlineStr">
        <is>
          <t>N/A</t>
        </is>
      </c>
      <c r="AT8" s="439" t="inlineStr">
        <is>
          <t>Not disclosed. The pilot is still at the application and approval stage (first batch applications closed 31 January 2026, approval by 6 March 2026), and no annual expenditure data is available yet. The instrument leverages the government procurement market to drive demand for green highway technologies and materials.</t>
        </is>
      </c>
      <c r="AU8" s="439" t="inlineStr">
        <is>
          <t>N/A</t>
        </is>
      </c>
      <c r="AV8" s="439" t="inlineStr">
        <is>
          <t>N/A</t>
        </is>
      </c>
      <c r="AW8" s="439" t="inlineStr">
        <is>
          <t>F42</t>
        </is>
      </c>
      <c r="AX8" s="439" t="inlineStr">
        <is>
          <t>CO2</t>
        </is>
      </c>
      <c r="AY8" s="439" t="inlineStr">
        <is>
          <t>Positive</t>
        </is>
      </c>
      <c r="AZ8" s="439" t="inlineStr">
        <is>
          <t>Energy conservation; Pollution control; Circular economy; Technological innovation; Industrial development</t>
        </is>
      </c>
      <c r="BA8" s="439" t="inlineStr">
        <is>
          <t>Notice on Organising the Government Procurement Supporting Green and Low-Carbon Highway Development Pilot (Caiku [2025] No. 32)</t>
        </is>
      </c>
      <c r="BB8" s="439" t="inlineStr">
        <is>
          <t>https://www.gov.cn/zhengce/zhengceku/202601/content_7055549.htm</t>
        </is>
      </c>
      <c r="BC8" s="439" t="inlineStr">
        <is>
          <t>https://m.mof.gov.cn/zcfb/202601/t20260104_3981293.htm</t>
        </is>
      </c>
    </row>
    <row r="9">
      <c r="A9" s="439" t="inlineStr">
        <is>
          <t>CHNPIVCBII01S000</t>
        </is>
      </c>
      <c r="B9" s="439" t="inlineStr">
        <is>
          <t>Instrument</t>
        </is>
      </c>
      <c r="C9" s="439" t="inlineStr">
        <is>
          <t>Public investment</t>
        </is>
      </c>
      <c r="D9" s="439" t="inlineStr">
        <is>
          <t>Central budget investment</t>
        </is>
      </c>
      <c r="E9" s="439" t="inlineStr">
        <is>
          <t>Transport</t>
        </is>
      </c>
      <c r="F9" s="439" t="inlineStr">
        <is>
          <t>Electric vehicle charging and battery-swapping infrastructure</t>
        </is>
      </c>
      <c r="G9" s="439" t="inlineStr">
        <is>
          <t>县域充换电设施补短板试点</t>
        </is>
      </c>
      <c r="H9" s="439" t="inlineStr">
        <is>
          <t>County-level charging and battery-swapping facility pilot to fill gaps</t>
        </is>
      </c>
      <c r="I9" s="439" t="inlineStr">
        <is>
          <t>New Energy Vehicle Industry Development Plan (2021-2035)</t>
        </is>
      </c>
      <c r="J9" s="439" t="inlineStr">
        <is>
          <t>The Ministry of Finance, the Ministry of Industry and Information Technology and the Ministry of Transport jointly issued the Notice on Conducting the County-Level Charging and Battery-Swapping Facility Pilot to Fill Gaps (CJ [2024] No. 57, 9 April 2024), establishing a 2024-2026 national pilot programme branded the 'One Hundred Counties, One Thousand Stations, Ten Thousand Chargers' project. The programme provides central government grants to selected pilot counties to build public EV charging and battery-swapping infrastructure, targeting township-level universal coverage. Each pilot county receives a 3-year demonstration period with a maximum cumulative reward of CNY 45 million per county. Pilot counties are selected from counties (excluding urban districts) in prefecture-level cities with a vehicle population of at least 200,000 (raised to 250,000 from 2025). All public charging infrastructure must have a rated power of at least 120 kW, be open to all users, maintain at least 99% availability, and provide at least 6 years of operational service guarantee. Technology multipliers incentivise higher power (1.5x for ≥360 kW), battery swapping (3x), solar-storage-charging integration (2x), fully liquid-cooled charging (2x) and V2G (3x). Annual assessment uses a three-tier charging utilisation rate target system. A total of 67 pilot counties were selected in 2024, 75 in 2025, and 59 joint pilot counties in 2026. Funds are disbursed on a 'pre-allocate first, settle later' basis, with at least 70% of the reward pre-allocated after public announcement. The 2026 round added green electricity application incentives (1.2x multiplier for PV self-consumption ≥40%) and a requirement to commence construction within 3 months of county list finalisation.</t>
        </is>
      </c>
      <c r="K9" s="439" t="inlineStr">
        <is>
          <t>Climate change mitigation; Green economy; Energy security</t>
        </is>
      </c>
      <c r="L9" s="439" t="inlineStr">
        <is>
          <t>Direct</t>
        </is>
      </c>
      <c r="M9" s="439" t="inlineStr">
        <is>
          <t>Supply-side</t>
        </is>
      </c>
      <c r="N9" s="439" t="inlineStr">
        <is>
          <t>CHN</t>
        </is>
      </c>
      <c r="O9" s="439" t="inlineStr">
        <is>
          <t>Subnational</t>
        </is>
      </c>
      <c r="P9" s="439" t="inlineStr">
        <is>
          <t>67 pilot counties in the first batch (2024), subsequently adjusted for joint county applications in Liaoning, Hunan, Yunnan, Gansu and Henan provinces; 75 pilot counties (including joint applications) in the second batch (2025), covering 26 provinces. See official announcements by the Ministry of Finance, Ministry of Industry and Information Technology, and Ministry of Transport for the detailed list of pilot counties.</t>
        </is>
      </c>
      <c r="Q9" s="439" t="inlineStr">
        <is>
          <t>09/04/2024</t>
        </is>
      </c>
      <c r="R9" s="439" t="inlineStr">
        <is>
          <t>09/04/2024</t>
        </is>
      </c>
      <c r="S9" s="439" t="inlineStr">
        <is>
          <t>31/12/2026</t>
        </is>
      </c>
      <c r="T9" s="439" t="inlineStr">
        <is>
          <t>06/03/2026</t>
        </is>
      </c>
      <c r="U9" s="439" t="inlineStr">
        <is>
          <t>On 6 March 2026, the three ministries issued the 2026 pilot county application notice (CBJ [2026] No. 8), adding requirements including green electricity application incentives (PV self-consumption ≥40% entitled to 1.2x standard charger conversion), construction commencement within 3 months of county list finalisation, and charger-platform connection within 1 month of facility completion.</t>
        </is>
      </c>
      <c r="V9" s="439">
        <f>IF(R9="","In force",IF(R9="N/A","In force",IF(TODAY()&lt;DATE(VALUE(RIGHT(R9,4)),VALUE(MID(R9,4,2)),VALUE(LEFT(R9,2))),"Scheduled",IF(S9="","In force",IF(S9="N/A","In force",IF(TODAY()&lt;DATE(VALUE(RIGHT(S9,4)),VALUE(MID(S9,4,2)),VALUE(LEFT(S9,2))),"In force","Ended"))))))</f>
        <v/>
      </c>
      <c r="W9" s="439" t="inlineStr">
        <is>
          <t>Ministry of Finance (administers central reward fund management and allocation); Ministry of Industry and Information Technology (administers charging infrastructure industrial policy and technical standards); Ministry of Transport (administers charging infrastructure integration with transport network planning); provincial finance, industry and information technology, and transport authorities; pilot county people's governments</t>
        </is>
      </c>
      <c r="X9" s="439" t="inlineStr">
        <is>
          <t>Electricity grid; Road infrastructure</t>
        </is>
      </c>
      <c r="Y9" s="439" t="inlineStr">
        <is>
          <t>New</t>
        </is>
      </c>
      <c r="Z9" s="439" t="inlineStr">
        <is>
          <t>Public DC fast-charging stations and battery-swapping stations built within pilot county administrative areas. Charging infrastructure must have rated power of at least 120 kW, be open to all vehicle types and users, maintain at least 99% operational availability, and provide at least 6 years of continuous operational service. Battery-swapping stations must serve at least 50 vehicle models. Incentivised technology configurations: ultra-high-power charging (≥360 kW, 1.5x standard charger multiplier), battery-swapping stations (3x), solar-storage-charging integrated stations (2x), fully liquid-cooled charging equipment (2x), V2G projects (3x, requiring ≥140 kW discharge capacity and ≥14,000 kWh total discharge during the pilot period). From 2026: PV self-consumption ≥40% of station load qualifies for an additional 1.2x multiplier.</t>
        </is>
      </c>
      <c r="AA9" s="439" t="inlineStr">
        <is>
          <t>Projects already benefiting from ultra-long special government bonds or central budget investment may not receive duplicate funding. Pilot counties must ensure grid connection capacity and land-use planning are in place before construction.</t>
        </is>
      </c>
      <c r="AB9" s="439" t="inlineStr">
        <is>
          <t>Charging piles: rated power ≥120 kW. Availability ≥99%. Operational service guarantee ≥6 years. Standard charger conversion: rated power (kW) ÷ 120 (rounded down), with technology multipliers applied. V2G: discharge capacity ≥140 kW and total discharge ≥14,000 kWh. PV self-consumption ≥40% (2026 round). County-level vehicle population threshold: ≥200,000 (2024), ≥250,000 (2025-2026) in the prefecture-level city where the pilot county is located.</t>
        </is>
      </c>
      <c r="AC9" s="439" t="inlineStr">
        <is>
          <t>Firms; Governments</t>
        </is>
      </c>
      <c r="AD9" s="439" t="inlineStr">
        <is>
          <t>Pilot county people's governments are the application entities and primary implementing agents, responsible for planning, site selection, grid connection coordination and construction supervision. Charging infrastructure construction and operation enterprises (including state-owned enterprises, private charging operators, grid companies and vehicle manufacturers) are the entities that build, own and operate the charging and battery-swapping facilities.</t>
        </is>
      </c>
      <c r="AE9" s="439" t="inlineStr">
        <is>
          <t>Purchase or use; Investment</t>
        </is>
      </c>
      <c r="AF9" s="439" t="inlineStr">
        <is>
          <t>Pilot county governments plan and zone charging and battery-swapping infrastructure, select construction and operation enterprises, coordinate grid connection and land use, and oversee construction compliance. Construction and operation enterprises invest in, build, commission and operate public DC fast-charging stations and battery-swapping stations. All public charging infrastructure must connect directly to the national clearing and monitoring platform and transmit operational data (charging volume, power output, operational hours, availability) in real time. Data falsification leads to qualification cancellation, fund recovery and credit blacklisting. Pilot counties report progress quarterly to provincial authorities and annually to the three central ministries.</t>
        </is>
      </c>
      <c r="AG9" s="439" t="inlineStr">
        <is>
          <t>4500</t>
        </is>
      </c>
      <c r="AH9" s="439" t="inlineStr">
        <is>
          <t>CNY 10,000/pilot county (maximum cumulative over 3 years)</t>
        </is>
      </c>
      <c r="AI9" s="439" t="inlineStr">
        <is>
          <t>Maximum cumulative central fiscal reward of CNY 45 million per pilot county over the 3-year demonstration period. Annual reward tiers based on charging utilisation rate: CNY 10 million, CNY 12 million, or CNY 15 million per year, with specific tier thresholds varying by provincial NEV penetration rate category (three tiers: &gt;35%, 25%-35%, ≤25%). Each county must achieve a minimum standard charger equivalent count to qualify for the base reward. Source: CJ [2024] No. 57 and annual application notices.</t>
        </is>
      </c>
      <c r="AJ9" s="439" t="inlineStr">
        <is>
          <t>Application entities are counties (excluding urban districts; urban districts may participate as part of joint applications from 2025). The host prefecture-level city must have a vehicle population of at least 200,000 (2024) or 250,000 (2025-2026). The county must demonstrate low existing charging coverage and weak private investment interest. A comprehensive charging infrastructure layout plan and grid connection feasibility study must be submitted with the application. Joint applications of two or more counties are encouraged (one designated as lead county). All public charging facilities must connect directly to the national clearing platform. Construction must commence within 3 months of county list finalisation. Completion and platform connection must be achieved within 1 month of facility commissioning.</t>
        </is>
      </c>
      <c r="AK9" s="439" t="inlineStr">
        <is>
          <t>N/A</t>
        </is>
      </c>
      <c r="AL9" s="439" t="inlineStr">
        <is>
          <t>Annual reward tier determined by charging pile power utilisation rate: power utilisation rate = total annual charging energy output (kWh) ÷ (total rated power of all standard-equivalent chargers (kW) × operational hours in the year). Standard charger equivalent count = Σ (individual charger rated power ÷ 120, rounded down × technology multiplier). Technology multipliers: ultra-high-power (≥360 kW) 1.5x; battery swapping 3x; solar-storage-charging 2x; fully liquid-cooled 2x; V2G 3x; PV self-consumption ≥40% 1.2x (2026 round). Three-tier provincial NEV penetration categories determine specific utilisation rate thresholds for each reward level.</t>
        </is>
      </c>
      <c r="AM9" s="439" t="inlineStr">
        <is>
          <t>Central budget provides 70% of funding; local governments and enterprises co-invest in construction and operation</t>
        </is>
      </c>
      <c r="AN9" s="439" t="inlineStr">
        <is>
          <t>Pilot counties submit applications; provincial-level recommendation; determined through national competitive evaluation</t>
        </is>
      </c>
      <c r="AO9" s="439" t="inlineStr"/>
      <c r="AP9" s="439" t="inlineStr"/>
      <c r="AQ9" s="439" t="inlineStr"/>
      <c r="AR9" s="439" t="inlineStr"/>
      <c r="AS9" s="439" t="inlineStr"/>
      <c r="AT9" s="439" t="inlineStr">
        <is>
          <t>Up to approximately CNY 3.375 billion per annual cohort (CNY 45 million × 75 counties). Total programme envelope approximately CNY 9.045 billion over three years (67 + 75 + 59 = 201 pilot counties × CNY 45 million).</t>
        </is>
      </c>
      <c r="AU9" s="439" t="inlineStr">
        <is>
          <t>N/A</t>
        </is>
      </c>
      <c r="AV9" s="439" t="inlineStr">
        <is>
          <t>N/A</t>
        </is>
      </c>
      <c r="AW9" s="439" t="inlineStr">
        <is>
          <t>D35</t>
        </is>
      </c>
      <c r="AX9" s="439" t="inlineStr">
        <is>
          <t>CO2</t>
        </is>
      </c>
      <c r="AY9" s="439" t="inlineStr">
        <is>
          <t>Positive</t>
        </is>
      </c>
      <c r="AZ9" s="439" t="inlineStr">
        <is>
          <t>Pollution control; Technological innovation; Industrial development</t>
        </is>
      </c>
      <c r="BA9" s="439" t="inlineStr">
        <is>
          <t>Notice on Conducting the County-Level Charging and Battery-Swapping Facility Pilot to Fill Gaps (CJ [2024] No. 57); 2025 Pilot County Application Notice (CBJ [2025] No. 3); 2026 Pilot County Application Notice (CBJ [2026] No. 8)</t>
        </is>
      </c>
      <c r="BB9" s="439" t="inlineStr">
        <is>
          <t>https://jjs.mof.gov.cn/tongzhigonggao/202404/t20240412_3934996.htm</t>
        </is>
      </c>
      <c r="BC9" s="439" t="inlineStr">
        <is>
          <t>https://xxgk.mot.gov.cn/2020/jigou/glj/202502/t20250227_4164848.html</t>
        </is>
      </c>
    </row>
    <row r="10">
      <c r="A10" s="439" t="inlineStr">
        <is>
          <t>CHNPIVCBII02S000</t>
        </is>
      </c>
      <c r="B10" s="439" t="inlineStr">
        <is>
          <t>Instrument</t>
        </is>
      </c>
      <c r="C10" s="439" t="inlineStr">
        <is>
          <t>Public investment</t>
        </is>
      </c>
      <c r="D10" s="439" t="inlineStr">
        <is>
          <t>Central budget investment</t>
        </is>
      </c>
      <c r="E10" s="439" t="inlineStr">
        <is>
          <t>Industry; Energy; Buildings</t>
        </is>
      </c>
      <c r="F10" s="439" t="inlineStr">
        <is>
          <t>Key energy-consuming industries (power, iron and steel, nonferrous metals, building materials, petrochemicals, chemicals, machinery); coal-fired power plants; District heating; computing infrastructure; industrial park circularity; urban mining</t>
        </is>
      </c>
      <c r="G10" s="439" t="inlineStr">
        <is>
          <t>节能降碳中央预算内投资专项</t>
        </is>
      </c>
      <c r="H10" s="439" t="inlineStr">
        <is>
          <t>Energy Conservation and Carbon Reduction Central Budget Investment Special</t>
        </is>
      </c>
      <c r="I10" s="439" t="inlineStr">
        <is>
          <t>N/A</t>
        </is>
      </c>
      <c r="J10" s="439" t="inlineStr">
        <is>
          <t>The National Development and Reform Commission (NDRC) issued the Administrative Measures for the Energy Conservation and Carbon Reduction Central Budget Investment Special (Fa Gai Huan Zi Gui [2025] No. 1228) on 19 September 2025, effective from the date of issuance with a validity of 5 years, superseding the 2024 edition (Fa Gai Huan Zi Gui [2024] No. 338). The special provides support through direct investment, capital injection or investment subsidies for projects in six directions: (i) Energy conservation and carbon reduction in key industries — energy-saving and carbon-reduction retrofits in power, iron and steel, nonferrous metals, building materials, petrochemicals, chemicals and machinery, integrated retrofits of industrial parks and industrial clusters, energy-saving retrofits of heating and computing infrastructure, and energy-saving retrofits of central and state organ buildings; (ii) Clean substitution of coal consumption — low-carbon retrofits of coal power units and coal chemical units, clean energy substitution for coal-fired boilers in food, textiles, paper and other industries, geothermal and biomass heating for urban and rural residents; (iii) Circular economy contributing to carbon reduction — industrial park circular retrofits, urban mining demonstration bases, resource recycling bases, collection stations and green sorting centres, utilisation of recycled resources, comprehensive utilisation of bulk solid waste, remanufacturing of decommissioned equipment, bamboo replacing plastic, degradable plastics; (iv) Low-carbon, zero-carbon and negative-carbon demonstration — green and low-carbon advanced technology demonstration, zero-carbon industrial parks and zero-carbon transport corridors, green methanol and sustainable aviation fuel (SAF), large-scale carbon capture, utilisation and storage (CCUS); (v) Capacity building for carbon peaking and carbon neutrality — carbon emission measurement/statistics/accounting/monitoring (government-invested projects only); (vi) Major tasks assigned by the CPC Central Committee and the State Council.</t>
        </is>
      </c>
      <c r="K10" s="439" t="inlineStr">
        <is>
          <t>Energy conservation; Climate change mitigation</t>
        </is>
      </c>
      <c r="L10" s="439" t="inlineStr">
        <is>
          <t>Direct</t>
        </is>
      </c>
      <c r="M10" s="439" t="inlineStr">
        <is>
          <t>Supply-side</t>
        </is>
      </c>
      <c r="N10" s="439" t="inlineStr">
        <is>
          <t>CHN</t>
        </is>
      </c>
      <c r="O10" s="439" t="inlineStr">
        <is>
          <t>national</t>
        </is>
      </c>
      <c r="P10" s="439" t="inlineStr">
        <is>
          <t>N/A</t>
        </is>
      </c>
      <c r="Q10" s="439" t="inlineStr">
        <is>
          <t>17/03/2024</t>
        </is>
      </c>
      <c r="R10" s="439" t="inlineStr">
        <is>
          <t>17/03/2024</t>
        </is>
      </c>
      <c r="S10" s="439" t="inlineStr">
        <is>
          <t>N/A</t>
        </is>
      </c>
      <c r="T10" s="439" t="inlineStr">
        <is>
          <t>19/09/2025</t>
        </is>
      </c>
      <c r="U10" s="439" t="inlineStr">
        <is>
          <t>Supersedes the Administrative Measures for the Energy Conservation and Carbon Reduction Central Budget Investment Special (Fa Gai Huan Zi Gui [2024] No. 338). Key changes in the 2025 edition: (i) support directions expanded from four to six, adding clean coal substitution and carbon peaking/carbon neutrality capacity building; (ii) unified support ratio at 20% of approved total investment for the four project categories (key industries, coal substitution, circular economy, demonstration projects), replacing the previous three-tier structure of 30%/20%/15% in the 2024 edition; (iii) carbon peaking and carbon neutrality capacity building projects supported at regionally differentiated rates (Eastern 60%, Central 70%, Western/Northeastern 80%); (iv) introduced a dynamic project pipeline mechanism; (v) fund disbursement may now occur in one or multiple tranches for greater flexibility.</t>
        </is>
      </c>
      <c r="V10" s="439">
        <f>IF(R10="","In force",IF(R10="N/A","In force",IF(TODAY()&lt;DATE(VALUE(RIGHT(R10,4)),VALUE(MID(R10,4,2)),VALUE(LEFT(R10,2))),"Scheduled",IF(S10="","In force",IF(S10="N/A","In force",IF(TODAY()&lt;DATE(VALUE(RIGHT(S10,4)),VALUE(MID(S10,4,2)),VALUE(LEFT(S10,2))),"In force","Ended"))))))</f>
        <v/>
      </c>
      <c r="W10" s="439" t="inlineStr">
        <is>
          <t>National Development and Reform Commission (Department of Resource Conservation and Environmental Protection as lead department); provincial-level development and reform commissions (project consolidation and submission); relevant central government entities</t>
        </is>
      </c>
      <c r="X10" s="439" t="inlineStr">
        <is>
          <t>Industrial facilities; Power generation facilities; District heating systems; Computing infrastructure; Circular economy facilities (urban mining demonstration bases, resource recycling bases, collection stations, green sorting centres); Carbon capture, utilisation and storage facilities; Carbon emission monitoring and accounting systems; State organ buildings</t>
        </is>
      </c>
      <c r="Y10" s="439" t="inlineStr">
        <is>
          <t>New; Existing</t>
        </is>
      </c>
      <c r="Z10" s="439" t="inlineStr">
        <is>
          <t>Asset categories corresponding to the six support directions: (i) Key industry energy conservation and carbon reduction: production facilities and process equipment in power, iron and steel, nonferrous metals, building materials, petrochemicals, chemicals and machinery; industrial parks and industrial clusters as a whole; heating infrastructure; computing infrastructure (data centre servers, cooling systems, power supply and distribution systems); office buildings and energy-using systems of central and state organs. (ii) Clean substitution of coal consumption: coal power units (low-carbon retrofits), coal chemical production installations, coal-fired boilers and industrial kilns in food, tobacco, textiles, paper, printing and dyeing industries, geothermal and biomass heating facilities for urban and rural residents. (iii) Circular economy: industrial park circular retrofit facilities, urban mining demonstration bases, resource recycling bases, standardised collection stations and green sorting centres, recycled resource processing and utilisation facilities, comprehensive bulk solid waste utilisation facilities, decommissioned equipment remanufacturing production lines, agricultural and forestry residue resource recovery and energy utilisation facilities, degradable plastics and recyclable express packaging production lines, bamboo-replacing-plastic infrastructure and production lines. (iv) Low-carbon, zero-carbon and negative-carbon demonstration: green and low-carbon advanced applicable technology demonstration installations, energy supply and carbon reduction retrofit facilities for zero-carbon industrial parks and zero-carbon transport corridors, green methanol and sustainable aviation fuel production installations, large-scale carbon capture, utilisation and storage (CCUS) project facilities. (v) Carbon peaking and carbon neutrality capacity building: carbon emission measurement/statistics/accounting/monitoring systems, greenhouse gas emission factor databases, carbon emission data management systems (government-invested projects only). (vi) Projects related to major tasks assigned by the CPC Central Committee and the State Council.</t>
        </is>
      </c>
      <c r="AA10" s="439" t="inlineStr">
        <is>
          <t>Projects already receiving support from other central budget investment specials are excluded from this special. Funds may only be used for planned new projects or projects under construction that have completed all preliminary procedures and meet construction commencement conditions; they must not be used for already completed (including trial operation) projects.</t>
        </is>
      </c>
      <c r="AB10" s="439" t="inlineStr">
        <is>
          <t>Four categories of industrial projects (key industry energy conservation and carbon reduction, coal substitution, circular economy, low-carbon/zero-carbon/negative-carbon demonstration): uniformly 20% of approved total investment. Carbon peaking and carbon neutrality capacity building projects: Eastern region 60%, Central region 70%, Western region 80%, Northeastern region 80%. Central and state organ projects: full funding in principle.</t>
        </is>
      </c>
      <c r="AC10" s="439" t="inlineStr">
        <is>
          <t>Firms; Governments</t>
        </is>
      </c>
      <c r="AD10" s="439" t="inlineStr">
        <is>
          <t>Project entities: eligible enterprises (including state-owned enterprises and private enterprises) and local government departments. Consolidating application entities: provincial-level development and reform commissions, relevant central government entities. NDRC commissions third-party agencies to assess projects' energy conservation and carbon reduction effects, technological advancement and applicability, reasonableness of total investment, status of supporting funds, and project entity creditworthiness, approving projects on the principle of rigorous screening and selecting the best. Projects with annual comprehensive energy consumption of 10,000 tonnes of coal equivalent or more must provide an energy audit report.</t>
        </is>
      </c>
      <c r="AE10" s="439" t="inlineStr">
        <is>
          <t>Investment; Production, generation or conversion; Purchase or use</t>
        </is>
      </c>
      <c r="AF10" s="439" t="inlineStr">
        <is>
          <t>Project entities prepare a funding application report (covering ten elements: entity overview, project code, construction content and scale, total investment and funding sources, policy basis for investment support, status of preliminary procedures including planning/land use/environmental assessment/energy assessment/safety, investment estimate, construction plan, and performance targets), which is submitted through provincial-level development and reform commissions or relevant central entities to NDRC. NDRC commissions third-party assessment and approves projects on a competitive basis. Funds are provided through direct investment, capital injection or investment subsidies, and may be disbursed in one or multiple tranches depending on project circumstances. Projects shall complete acceptance within 6 months after completion; those failing to meet standards shall rectify within a specified period, and funds may be recovered if rectification fails. Provincial-level development and reform commissions shall establish a dynamic project pipeline mechanism utilising the National Major Construction Project Database. Projects that remain uncommenced for more than one year, are delayed by more than 6 months, or undergo material changes in total investment must be promptly adjusted. In cases of fraud, misappropriation of funds or other serious violations, disbursement may be suspended and funds recovered, and the entity's applications shall be suspended for 1-3 years.</t>
        </is>
      </c>
      <c r="AG10" s="439" t="inlineStr">
        <is>
          <t>20; 60; 70; 80</t>
        </is>
      </c>
      <c r="AH10" s="439" t="inlineStr">
        <is>
          <t>% (central budget investment support ratio as a share of approved total investment)</t>
        </is>
      </c>
      <c r="AI10" s="439" t="inlineStr">
        <is>
          <t>Four categories of industrial projects (key industry energy conservation and carbon reduction, coal substitution, circular economy, low-carbon/zero-carbon/negative-carbon demonstration): uniformly 20% of approved total investment. Carbon peaking and carbon neutrality capacity building: Eastern 60%, Central 70%, Western 80%, Northeastern 80%. Central and state organ projects: full funding in principle. The above reflects the updated support ratios under the 2025 edition (Fa Gai Huan Zi Gui [2025] No. 1228). Source: Fa Gai Huan Zi Gui [2025] No. 1228, Article 8.</t>
        </is>
      </c>
      <c r="AJ10" s="439" t="inlineStr">
        <is>
          <t>(i) Projects must have completed all preliminary procedures and be ready for construction commencement (planned new projects or projects under construction); shall not be used for completed (including trial operation) projects. (ii) Shall not duplicate applications for other central budget investment. (iii) Projects already receiving support from other central budget investment specials are excluded. (iv) Projects with annual comprehensive energy consumption of 10,000 tce or more must provide an energy audit report. (v) Project adjustment mechanism: projects that remain uncommenced for more than one year, are delayed by more than 6 months, or undergo material changes in total investment must be promptly adjusted. (vi) Completion reporting mechanism: acceptance within 6 months after completion; those failing to meet standards shall rectify within a specified period, and funds may be recovered if rectification fails. (vii) In cases of fraud, misappropriation of funds or other serious violations, disbursement may be suspended and funds recovered, and the entity's applications shall be suspended for 1-3 years. (viii) Provincial-level development and reform commissions shall establish a dynamic project pipeline mechanism utilising the National Major Construction Project Database. (ix) Appropriate preference shall be given to regions with outstanding performance in carbon peaking and carbon neutrality, energy conservation and circular economy development, and national ecological civilisation pilot zones.</t>
        </is>
      </c>
      <c r="AK10" s="439" t="inlineStr">
        <is>
          <t>N/A</t>
        </is>
      </c>
      <c r="AL10" s="439" t="inlineStr">
        <is>
          <t>N/A</t>
        </is>
      </c>
      <c r="AM10" s="439" t="inlineStr">
        <is>
          <t>No</t>
        </is>
      </c>
      <c r="AN10" s="439" t="inlineStr">
        <is>
          <t>Provincial-level development and reform commissions consolidate and submit applications, NDRC commissions third-party assessment and approves projects on a competitive basis</t>
        </is>
      </c>
      <c r="AO10" s="439" t="inlineStr">
        <is>
          <t>N/A</t>
        </is>
      </c>
      <c r="AP10" s="439" t="inlineStr">
        <is>
          <t>N/A</t>
        </is>
      </c>
      <c r="AQ10" s="439" t="inlineStr">
        <is>
          <t>N/A</t>
        </is>
      </c>
      <c r="AR10" s="439" t="inlineStr">
        <is>
          <t>N/A</t>
        </is>
      </c>
      <c r="AS10" s="439" t="inlineStr">
        <is>
          <t>N/A</t>
        </is>
      </c>
      <c r="AT10" s="439" t="inlineStr">
        <is>
          <t>Not publicly disclosed. NDRC does not publish per-special annual allocations. The 2025 central budget investment totalled CNY 7,350 billion (all sectors combined). Source: 2025 Government Work Report</t>
        </is>
      </c>
      <c r="AU10" s="439" t="inlineStr">
        <is>
          <t>N/A</t>
        </is>
      </c>
      <c r="AV10" s="439" t="inlineStr">
        <is>
          <t>N/A</t>
        </is>
      </c>
      <c r="AW10" s="439" t="inlineStr">
        <is>
          <t>D35; C24; C23; C19; C20; C28; E36; E37; E38; E39; J61; J62; J63</t>
        </is>
      </c>
      <c r="AX10" s="439" t="inlineStr">
        <is>
          <t>CO2</t>
        </is>
      </c>
      <c r="AY10" s="439" t="inlineStr">
        <is>
          <t>Positive</t>
        </is>
      </c>
      <c r="AZ10" s="439" t="inlineStr">
        <is>
          <t>Energy conservation; Circular economy; Technological innovation; Industrial development; Energy security</t>
        </is>
      </c>
      <c r="BA10" s="439" t="inlineStr">
        <is>
          <t>Administrative Measures for the Energy Conservation and Carbon Reduction Central Budget Investment Special (Fa Gai Huan Zi Gui [2025] No. 1228)</t>
        </is>
      </c>
      <c r="BB10" s="439" t="inlineStr">
        <is>
          <t>https://www.ndrc.gov.cn/xxgk/zcfb/ghxwj/202510/t20251014_1400943_ext.html</t>
        </is>
      </c>
      <c r="BC10" s="439" t="inlineStr">
        <is>
          <t>https://www.ndrc.gov.cn/xxgk/zcfb/ghxwj/202404/t20240408_1365534.html</t>
        </is>
      </c>
    </row>
    <row r="11">
      <c r="A11" s="439" t="inlineStr">
        <is>
          <t>CHNPIVCBII03S000</t>
        </is>
      </c>
      <c r="B11" s="439" t="inlineStr">
        <is>
          <t>Instrument</t>
        </is>
      </c>
      <c r="C11" s="439" t="inlineStr">
        <is>
          <t>Public investment</t>
        </is>
      </c>
      <c r="D11" s="439" t="inlineStr">
        <is>
          <t>Central budget investment</t>
        </is>
      </c>
      <c r="E11" s="439" t="inlineStr">
        <is>
          <t>Transport</t>
        </is>
      </c>
      <c r="F11" s="439" t="inlineStr">
        <is>
          <t>Trunk railways; Intercity railways; Passenger and freight transport</t>
        </is>
      </c>
      <c r="G11" s="439" t="inlineStr">
        <is>
          <t>铁路专项中央预算内投资</t>
        </is>
      </c>
      <c r="H11" s="439" t="inlineStr">
        <is>
          <t>Railway Central Budget Investment Special</t>
        </is>
      </c>
      <c r="I11" s="439" t="inlineStr">
        <is>
          <t>N/A</t>
        </is>
      </c>
      <c r="J11" s="439" t="inlineStr">
        <is>
          <t>The National Development and Reform Commission (NDRC) issued the Administrative Measures for the Railway Central Budget Investment Special (Fa Gai Ji Chu Gui [2025] No. 1516) on 27 November 2025, effective from the date of issuance and valid until 31 December 2030, superseding the 2023 edition (Fa Gai Ji Chu Gui [2023] No. 1761). The special provides central budget investment through capital injection, with China State Railway Group Co., Ltd. (China Railway) serving as the investor representative or provincial-level development and reform commissions applying on behalf of local governments for local capital contribution. Scope of support: trunk railway projects included in the nationally approved Medium- and Long-Term Railway Network Plan and five-year railway development plans (connecting backbone corridors of the railway network, strengthening border and national defence capabilities) and intercity railway projects in the Beijing-Tianjin-Hebei and other metropolitan regions, covering both passenger and freight railways, and both new construction and upgrading/expansion projects. As a low-carbon mode of public transport, railways indirectly reduce transport-sector greenhouse gas emissions by promoting modal shift of passenger and freight transport from road and aviation to rail.</t>
        </is>
      </c>
      <c r="K11" s="439" t="inlineStr">
        <is>
          <t>Industrial development</t>
        </is>
      </c>
      <c r="L11" s="439" t="inlineStr">
        <is>
          <t>Indirect</t>
        </is>
      </c>
      <c r="M11" s="439" t="inlineStr">
        <is>
          <t>Supply-side</t>
        </is>
      </c>
      <c r="N11" s="439" t="inlineStr">
        <is>
          <t>CHN</t>
        </is>
      </c>
      <c r="O11" s="439" t="inlineStr">
        <is>
          <t>national</t>
        </is>
      </c>
      <c r="P11" s="439" t="inlineStr">
        <is>
          <t>N/A</t>
        </is>
      </c>
      <c r="Q11" s="439" t="inlineStr">
        <is>
          <t>08/02/2021</t>
        </is>
      </c>
      <c r="R11" s="439" t="inlineStr">
        <is>
          <t>08/02/2021</t>
        </is>
      </c>
      <c r="S11" s="439" t="inlineStr">
        <is>
          <t>31/12/2030</t>
        </is>
      </c>
      <c r="T11" s="439" t="inlineStr">
        <is>
          <t>27/11/2025</t>
        </is>
      </c>
      <c r="U11" s="439" t="inlineStr">
        <is>
          <t>Supersedes the Administrative Measures for the Railway Project Central Budget Investment Special (Fa Gai Ji Chu Gui [2023] No. 1761). The 2025 edition changes the name from railway projects to railway special and specifies a validity period until 31 December 2030.</t>
        </is>
      </c>
      <c r="V11" s="439">
        <f>IF(R11="","In force",IF(R11="N/A","In force",IF(TODAY()&lt;DATE(VALUE(RIGHT(R11,4)),VALUE(MID(R11,4,2)),VALUE(LEFT(R11,2))),"Scheduled",IF(S11="","In force",IF(S11="N/A","In force",IF(TODAY()&lt;DATE(VALUE(RIGHT(S11,4)),VALUE(MID(S11,4,2)),VALUE(LEFT(S11,2))),"In force","Ended"))))))</f>
        <v/>
      </c>
      <c r="W11" s="439" t="inlineStr">
        <is>
          <t>National Development and Reform Commission (Department of Infrastructure Development); China State Railway Group Co., Ltd. (investor representative); provincial-level development and reform commissions</t>
        </is>
      </c>
      <c r="X11" s="439" t="inlineStr">
        <is>
          <t>Railway infrastructure (trunk railway lines, intercity railway lines and associated facilities)</t>
        </is>
      </c>
      <c r="Y11" s="439" t="inlineStr">
        <is>
          <t>New; Existing</t>
        </is>
      </c>
      <c r="Z11" s="439" t="inlineStr">
        <is>
          <t>Trunk railway projects included in the nationally approved Medium- and Long-Term Railway Network Plan and five-year railway development plans (connecting backbone corridors of the railway network, strengthening border and national defence capabilities), and intercity railway projects in metropolitan regions such as Beijing-Tianjin-Hebei. Covers both passenger and freight railways, new construction and upgrading/expansion projects. Upgrading of existing railways for intercity train services is also within the scope of support.</t>
        </is>
      </c>
      <c r="AA11" s="439" t="inlineStr">
        <is>
          <t>Special regions (Tibet, southern Xinjiang's four prefectures, etc.) may receive full capital funding. Projects must be included in approved plans, have completed examination and approval/verification/record-filing, be entered into the National Major Construction Project Database and meet construction commencement conditions, and have funding sources and conditions substantially in place.</t>
        </is>
      </c>
      <c r="AB11" s="439" t="inlineStr">
        <is>
          <t>Trunk railways: Tibet and southern Xinjiang's four prefectures 90% of capital; four provinces' Tibetan-related prefectures, other Xinjiang areas and border trunk railways 70%; Eastern 30%, Central 40%, Western 50%, Northeastern 50%. Intercity railway new projects: Eastern 10%, Central 15%, Western 20%, Northeastern 20%. Upgrading existing railways for intercity train services: 50%. Special regions may receive full capital funding.</t>
        </is>
      </c>
      <c r="AC11" s="439" t="inlineStr">
        <is>
          <t>Firms; Governments</t>
        </is>
      </c>
      <c r="AD11" s="439" t="inlineStr">
        <is>
          <t>China State Railway Group Co., Ltd. (China Railway) serves as the central government investor representative. Provincial-level development and reform commissions may apply for central budget investment as local government capital contribution. Project entities must be eligible railway construction enterprises or project companies.</t>
        </is>
      </c>
      <c r="AE11" s="439" t="inlineStr">
        <is>
          <t>Investment</t>
        </is>
      </c>
      <c r="AF11" s="439" t="inlineStr">
        <is>
          <t>Provincial-level development and reform commissions or China Railway prepare funding application reports and, after consolidation, submit them to NDRC. Upon review, NDRC disburses central budget investment plans through capital injection. China Railway exercises investor rights as investor representative, or provincial-level development and reform commissions apply for central budget investment as local capital contribution. Project entities submit monthly project progress data through the National Major Construction Project Database by the 10th of each month. A performance management system applies: entities meeting performance targets receive increased subsequent support; those failing to meet targets receive reduced support or no further allocation. Violations may result in rectification within a specified period, recovery/deduction/suspension of funds, and reduction of the following year's investment plan.</t>
        </is>
      </c>
      <c r="AG11" s="439" t="inlineStr">
        <is>
          <t>10; 15; 20; 30; 40; 50; 70; 90</t>
        </is>
      </c>
      <c r="AH11" s="439" t="inlineStr">
        <is>
          <t>% (central budget investment ratio as a share of project capital)</t>
        </is>
      </c>
      <c r="AI11" s="439" t="inlineStr">
        <is>
          <t>Trunk railways: Tibet and southern Xinjiang's four prefectures 90%, four provinces' Tibetan-related prefectures/other Xinjiang/border trunk railways 70%, Eastern 30%, Central 40%, Western 50%, Northeastern 50%. Intercity railway new projects: Eastern 10%, Central 15%, Western 20%, Northeastern 20%. Upgrading existing railways for intercity train services: 50%. Special regions may receive full capital funding. Source: Fa Gai Ji Chu Gui [2025] No. 1516, Article 6.</t>
        </is>
      </c>
      <c r="AJ11" s="439" t="inlineStr">
        <is>
          <t>(i) Projects must be included in the nationally approved Medium- and Long-Term Railway Network Plan or five-year railway development plans. (ii) Projects must have completed examination and approval/verification/record-filing through the National Online Investment Project Approval and Supervision Platform. (iii) Projects must be entered into the National Major Construction Project Database and meet construction commencement conditions. (iv) Construction funding sources and conditions must be substantially in place. (v) China Railway serves as investor representative or provincial-level development and reform commissions apply on behalf of local governments. (vi) Project entities submit monthly data through the National Major Construction Project Database by the 10th of each month. (vii) A performance management system applies (meeting performance targets leads to increased support; failing to meet targets leads to reduced or discontinued support). (viii) Violations may result in rectification within a specified period, recovery/deduction/suspension of funds, and reduction of the following year's investment plan.</t>
        </is>
      </c>
      <c r="AK11" s="439" t="inlineStr">
        <is>
          <t>N/A</t>
        </is>
      </c>
      <c r="AL11" s="439" t="inlineStr">
        <is>
          <t>N/A</t>
        </is>
      </c>
      <c r="AM11" s="439" t="inlineStr">
        <is>
          <t>No</t>
        </is>
      </c>
      <c r="AN11" s="439" t="inlineStr">
        <is>
          <t>Provincial-level development and reform commissions or China Railway submit applications, NDRC reviews and approves</t>
        </is>
      </c>
      <c r="AO11" s="439" t="inlineStr">
        <is>
          <t>N/A</t>
        </is>
      </c>
      <c r="AP11" s="439" t="inlineStr">
        <is>
          <t>N/A</t>
        </is>
      </c>
      <c r="AQ11" s="439" t="inlineStr">
        <is>
          <t>N/A</t>
        </is>
      </c>
      <c r="AR11" s="439" t="inlineStr">
        <is>
          <t>N/A</t>
        </is>
      </c>
      <c r="AS11" s="439" t="inlineStr">
        <is>
          <t>N/A</t>
        </is>
      </c>
      <c r="AT11" s="439" t="inlineStr">
        <is>
          <t>Not publicly disclosed. NDRC does not separately publish the railway share of central budget investment. Total national railway fixed asset investment in 2025 was CNY 901.5 billion (all funding sources combined). Source: China State Railway Group 2025 Statistical Communiqué</t>
        </is>
      </c>
      <c r="AU11" s="439" t="inlineStr">
        <is>
          <t>N/A</t>
        </is>
      </c>
      <c r="AV11" s="439" t="inlineStr">
        <is>
          <t>N/A</t>
        </is>
      </c>
      <c r="AW11" s="439" t="inlineStr">
        <is>
          <t>H49; F42</t>
        </is>
      </c>
      <c r="AX11" s="439" t="inlineStr">
        <is>
          <t>CO2</t>
        </is>
      </c>
      <c r="AY11" s="439" t="inlineStr">
        <is>
          <t>Positive</t>
        </is>
      </c>
      <c r="AZ11" s="439" t="inlineStr">
        <is>
          <t>Pollution control; Industrial development; Energy security</t>
        </is>
      </c>
      <c r="BA11" s="439" t="inlineStr">
        <is>
          <t>Administrative Measures for the Railway Central Budget Investment Special (Fa Gai Ji Chu Gui [2025] No. 1516)</t>
        </is>
      </c>
      <c r="BB11" s="439" t="inlineStr">
        <is>
          <t>https://www.gov.cn/gongbao/2026/issue_12526/202601/content_7056484.html</t>
        </is>
      </c>
      <c r="BC11" s="439" t="inlineStr">
        <is>
          <t>https://www.ndrc.gov.cn/xxgk/zcfb/ghxwj/202401/t20240117_1363432.html; https://zfxxgk.ndrc.gov.cn/web/iteminfo.jsp?id=17930</t>
        </is>
      </c>
    </row>
    <row r="12">
      <c r="A12" s="439" t="inlineStr">
        <is>
          <t>CHNPIVCBII04S000</t>
        </is>
      </c>
      <c r="B12" s="439" t="inlineStr">
        <is>
          <t>Instrument</t>
        </is>
      </c>
      <c r="C12" s="439" t="inlineStr">
        <is>
          <t>Public investment</t>
        </is>
      </c>
      <c r="D12" s="439" t="inlineStr">
        <is>
          <t>Central budget investment</t>
        </is>
      </c>
      <c r="E12" s="439" t="inlineStr">
        <is>
          <t>Transport</t>
        </is>
      </c>
      <c r="F12" s="439" t="inlineStr">
        <is>
          <t>Inland waterway shipping; Yangtze River mainline; Coastal ports</t>
        </is>
      </c>
      <c r="G12" s="439" t="inlineStr">
        <is>
          <t>水运中央预算内投资专项</t>
        </is>
      </c>
      <c r="H12" s="439" t="inlineStr">
        <is>
          <t>Water Transport Central Budget Investment Special</t>
        </is>
      </c>
      <c r="I12" s="439" t="inlineStr">
        <is>
          <t>N/A</t>
        </is>
      </c>
      <c r="J12" s="439" t="inlineStr">
        <is>
          <t>The National Development and Reform Commission (NDRC) issued the Administrative Measures for the Water Transport Central Budget Investment Special (Fa Gai Ji Chu Gui [2024] No. 306) on 15 March 2024, effective from the date of issuance and valid until 31 December 2028, superseding the Administrative Measures for the Yangtze River and Other Inland High-Grade Waterway Construction Central Budget Investment Special (Fa Gai Ji Chu Gui [2021] No. 294). The special provides central budget investment through direct investment or capital injection for six categories of projects: (i) Inland high-grade waterway projects — waterway regulation and dredging; (ii) Navigable structure projects — ship locks and ship lifts; (iii) Navigation-power junction projects — navigation-power junctions compatible with the planned waterway grade; (iv) Supporting facilities for inland high-grade waterways — Yangtze River mainline waterway maintenance dredging vessel bases, navigation mark maintenance bases, waterway maintenance terminals, etc.; (v) Coastal key port waterway public infrastructure — approach channels, breakwaters, anchorages and other public-welfare infrastructure; (vi) Yangtze River vessel shore power receiving facility projects — shore power receiving systems for Yangtze River vessels of all types using shore power. Inland high-grade waterways refer to the national high-grade waterways identified in the National Port and Waterway Layout Plan as the ‘Four Vertical, Four Horizontal, Two Networks’ system. Water transport is the lowest-carbon-intensity bulk transport mode (carbon emissions per tonne-kilometre approximately one-fifth of road transport), and indirectly reduces transport-sector greenhouse gas emissions by promoting modal shift of freight from road to water.</t>
        </is>
      </c>
      <c r="K12" s="439" t="inlineStr">
        <is>
          <t>Green economy; Industrial development</t>
        </is>
      </c>
      <c r="L12" s="439" t="inlineStr">
        <is>
          <t>Indirect</t>
        </is>
      </c>
      <c r="M12" s="439" t="inlineStr">
        <is>
          <t>Supply-side</t>
        </is>
      </c>
      <c r="N12" s="439" t="inlineStr">
        <is>
          <t>CHN</t>
        </is>
      </c>
      <c r="O12" s="439" t="inlineStr">
        <is>
          <t>national</t>
        </is>
      </c>
      <c r="P12" s="439" t="inlineStr">
        <is>
          <t>N/A</t>
        </is>
      </c>
      <c r="Q12" s="439" t="inlineStr">
        <is>
          <t>15/03/2024</t>
        </is>
      </c>
      <c r="R12" s="439" t="inlineStr">
        <is>
          <t>15/03/2024</t>
        </is>
      </c>
      <c r="S12" s="439" t="inlineStr">
        <is>
          <t>31/12/2028</t>
        </is>
      </c>
      <c r="T12" s="439" t="inlineStr">
        <is>
          <t>N/A</t>
        </is>
      </c>
      <c r="U12" s="439" t="inlineStr">
        <is>
          <t>N/A</t>
        </is>
      </c>
      <c r="V12" s="439">
        <f>IF(R12="","In force",IF(R12="N/A","In force",IF(TODAY()&lt;DATE(VALUE(RIGHT(R12,4)),VALUE(MID(R12,4,2)),VALUE(LEFT(R12,2))),"Scheduled",IF(S12="","In force",IF(S12="N/A","In force",IF(TODAY()&lt;DATE(VALUE(RIGHT(S12,4)),VALUE(MID(S12,4,2)),VALUE(LEFT(S12,2))),"In force","Ended"))))))</f>
        <v/>
      </c>
      <c r="W12" s="439" t="inlineStr">
        <is>
          <t>National Development and Reform Commission (Department of Infrastructure Development); Ministry of Transport (sectoral authority); provincial-level development and reform commissions</t>
        </is>
      </c>
      <c r="X12" s="439" t="inlineStr">
        <is>
          <t>Water transport infrastructure (inland waterways; navigable structures (ship locks, ship lifts); navigation-power junctions; waterway supporting facilities (maintenance dredging vessel bases, navigation mark maintenance bases, waterway maintenance terminals); coastal port waterway public infrastructure (approach channels, breakwaters, anchorages); vessel shore power receiving facilities)</t>
        </is>
      </c>
      <c r="Y12" s="439" t="inlineStr">
        <is>
          <t>New; Existing</t>
        </is>
      </c>
      <c r="Z12" s="439" t="inlineStr">
        <is>
          <t>Asset categories corresponding to the six types of supported projects: (i) Inland high-grade waterways: regulation and dredging works on the Yangtze River mainline, Xijiang shipping mainline, Beijing-Hangzhou Grand Canal and high-grade waterways such as the Minjiang, Jialing, Wu, Han, Yuanshui, Gan, Xin, Songhua, You, Huai, Shaying, Heyu and Min Rivers. (ii) Navigable structures: ship locks and ship lifts, with priority for projects on the Yangtze River mainline, followed by the order Western → Northeastern → Central → Eastern. (iii) Navigation-power junctions: navigation-power junctions compatible with the planned waterway grade, with priority order Western → Northeastern → Central → Eastern. (iv) Waterway supporting facilities: Yangtze River mainline waterway maintenance dredging vessel bases, navigation mark maintenance bases, waterway maintenance terminals, waterway emergency rescue facilities, etc. (v) Coastal port waterway public infrastructure: approach channels, breakwaters, anchorages and other public-welfare infrastructure at key ports including Beibu Gulf, Yangpu, Yingkou, Tangshan, Tianjin, Qingdao, Rizhao, Ningbo-Zhoushan and Meizhou Bay. (vi) Yangtze River vessel shore power receiving facilities: shore power receiving systems (including shore power cabinets, cable management systems, transformers, etc.) installed on vessels registered in provinces along the Yangtze River.</t>
        </is>
      </c>
      <c r="AA12" s="439" t="inlineStr">
        <is>
          <t>N/A</t>
        </is>
      </c>
      <c r="AB12" s="439" t="inlineStr">
        <is>
          <t>Inland high-grade waterways: 100% of engineering costs for Western and Northeastern regions, 80% for Central, 50% for Eastern. Navigable structures and navigation-power junctions: no more than 50% of project capital. Coastal port waterway public infrastructure (key port areas): 60% for Western and Northeastern, 50% for Eastern. Coastal port waterway public infrastructure (other port areas): 40% for Western and Northeastern, 30% for Eastern. Yangtze River vessel shore power receiving facilities: no more than 60% of project investment. The above are the central budget investment support standards prescribed in the Annex to Fa Gai Ji Chu Gui [2024] No. 306.</t>
        </is>
      </c>
      <c r="AC12" s="439" t="inlineStr">
        <is>
          <t>Firms; Governments</t>
        </is>
      </c>
      <c r="AD12" s="439" t="inlineStr">
        <is>
          <t>Project entities: eligible port and shipping enterprises, port operating enterprises, shipping companies, local government departments. Consolidating application entities: provincial-level development and reform commissions. NDRC reviews and approves and then disburses investment plans. Yangtze River vessel shore power facility projects are organised and submitted by provincial-level development and reform commissions jointly with transport authorities.</t>
        </is>
      </c>
      <c r="AE12" s="439" t="inlineStr">
        <is>
          <t>Investment</t>
        </is>
      </c>
      <c r="AF12" s="439" t="inlineStr">
        <is>
          <t>Project entities prepare funding application reports, which are consolidated by provincial-level development and reform commissions and submitted to NDRC. Central budget investment is provided through direct investment or capital injection. Projects must be included in nationally approved relevant plans, have completed examination and approval/verification/record-filing, and be entered into the National Major Construction Project Database. A project completion reporting system and performance management system apply. Yangtze River mainline waterway projects are directly examined and approved by NDRC; other projects are examined and approved by provincial-level development and reform commissions.</t>
        </is>
      </c>
      <c r="AG12" s="439" t="inlineStr">
        <is>
          <t>30; 40; 50; 60; 80; 100</t>
        </is>
      </c>
      <c r="AH12" s="439" t="inlineStr">
        <is>
          <t>% (central budget investment support ratio as a share of engineering costs or project capital or project investment)</t>
        </is>
      </c>
      <c r="AI12" s="439" t="inlineStr">
        <is>
          <t>Inland high-grade waterway projects: 100% of engineering costs for Western and Northeastern regions, 80% for Central, 50% for Eastern. Navigable structure and navigation-power junction projects: no more than 50% of project capital. Coastal port waterway public infrastructure (key port areas): 60% for Western and Northeastern, 50% for Eastern. Coastal port waterway public infrastructure (other port areas): 40% for Western and Northeastern, 30% for Eastern. Yangtze River vessel shore power receiving facilities: no more than 60% of project investment. Source: Annex to Fa Gai Ji Chu Gui [2024] No. 306.</t>
        </is>
      </c>
      <c r="AJ12" s="439" t="inlineStr">
        <is>
          <t>(i) Projects must be included in nationally approved relevant plans and meet construction commencement conditions. (ii) Projects must have completed examination and approval/verification/record-filing through the National Online Investment Project Approval and Supervision Platform. (iii) Projects must be entered into the National Major Construction Project Database. (iv) Shall not be used for projects that have already completed final accounts or been delivered for use. (v) Shall not duplicate applications for other central budget investment. (vi) Project entities submit monthly project progress data through the National Major Construction Project Database by the 10th of each month. (vii) A performance management system applies (meeting performance targets leads to continued support; failing to meet targets leads to reduced or discontinued support). (viii) Violations may result in rectification within a specified period, recovery/deduction/suspension of funds.</t>
        </is>
      </c>
      <c r="AK12" s="439" t="inlineStr">
        <is>
          <t>N/A</t>
        </is>
      </c>
      <c r="AL12" s="439" t="inlineStr">
        <is>
          <t>Different support ratios apply depending on project type and region. Inland high-grade waterways are calculated based on the regionally differentiated ratio of engineering costs. Navigable structures and navigation-power junctions are calculated based on a 50% cap of project capital. Coastal port waterway public infrastructure is calculated based on the regionally differentiated ratio of engineering costs. Yangtze River vessel shore power receiving facilities are calculated based on a 60% cap of project investment.</t>
        </is>
      </c>
      <c r="AM12" s="439" t="inlineStr">
        <is>
          <t>No</t>
        </is>
      </c>
      <c r="AN12" s="439" t="inlineStr">
        <is>
          <t>Provincial-level development and reform commissions consolidate and submit applications, NDRC reviews and approves. Yangtze River mainline waterway projects are directly examined and approved by NDRC. Coastal port projects give priority to projects implementing major national strategies.</t>
        </is>
      </c>
      <c r="AO12" s="439" t="inlineStr">
        <is>
          <t>N/A</t>
        </is>
      </c>
      <c r="AP12" s="439" t="inlineStr">
        <is>
          <t>N/A</t>
        </is>
      </c>
      <c r="AQ12" s="439" t="inlineStr">
        <is>
          <t>N/A</t>
        </is>
      </c>
      <c r="AR12" s="439" t="inlineStr">
        <is>
          <t>N/A</t>
        </is>
      </c>
      <c r="AS12" s="439" t="inlineStr">
        <is>
          <t>N/A</t>
        </is>
      </c>
      <c r="AT12" s="439" t="inlineStr">
        <is>
          <t>Not publicly disclosed. NDRC does not publish per-special annual allocations for this special. The Administrative Measures for the Water Transport Central Budget Investment Special (Fa Gai Ji Chu Gui [2024] No. 306) only prescribe support ratios, without specifying annual total amounts.</t>
        </is>
      </c>
      <c r="AU12" s="439" t="inlineStr">
        <is>
          <t>N/A</t>
        </is>
      </c>
      <c r="AV12" s="439" t="inlineStr">
        <is>
          <t>N/A</t>
        </is>
      </c>
      <c r="AW12" s="439" t="inlineStr">
        <is>
          <t>H50; H52</t>
        </is>
      </c>
      <c r="AX12" s="439" t="inlineStr">
        <is>
          <t>CO2</t>
        </is>
      </c>
      <c r="AY12" s="439" t="inlineStr">
        <is>
          <t>Positive</t>
        </is>
      </c>
      <c r="AZ12" s="439" t="inlineStr">
        <is>
          <t>Pollution control; Industrial development; Energy security</t>
        </is>
      </c>
      <c r="BA12" s="439" t="inlineStr">
        <is>
          <t>Administrative Measures for the Water Transport Central Budget Investment Special (Fa Gai Ji Chu Gui [2024] No. 306)</t>
        </is>
      </c>
      <c r="BB12" s="439" t="inlineStr">
        <is>
          <t>https://www.ndrc.gov.cn/xxgk/zcfb/ghxwj/202403/t20240326_1365287_ext.html</t>
        </is>
      </c>
      <c r="BC12" s="439" t="inlineStr">
        <is>
          <t>https://zfxxgk.ndrc.gov.cn/web/iteminfo.jsp?id=20355</t>
        </is>
      </c>
    </row>
    <row r="13">
      <c r="A13" s="439" t="inlineStr">
        <is>
          <t>CHNPIVCBII05S000</t>
        </is>
      </c>
      <c r="B13" s="439" t="inlineStr">
        <is>
          <t>Instrument</t>
        </is>
      </c>
      <c r="C13" s="439" t="inlineStr">
        <is>
          <t>Public investment</t>
        </is>
      </c>
      <c r="D13" s="439" t="inlineStr">
        <is>
          <t>Central budget investment</t>
        </is>
      </c>
      <c r="E13" s="439" t="inlineStr">
        <is>
          <t>AFOLU</t>
        </is>
      </c>
      <c r="F13" s="439" t="inlineStr">
        <is>
          <t>Afforestation; Degraded grassland restoration; Desertification control; Wetland restoration; National strategic reserve forests; Protected area conservation</t>
        </is>
      </c>
      <c r="G13" s="439" t="inlineStr">
        <is>
          <t>生态保护修复中央预算内投资专项</t>
        </is>
      </c>
      <c r="H13" s="439" t="inlineStr">
        <is>
          <t>Ecological Protection and Restoration Central Budget Investment Special</t>
        </is>
      </c>
      <c r="I13" s="439" t="inlineStr">
        <is>
          <t>N/A</t>
        </is>
      </c>
      <c r="J13" s="439" t="inlineStr">
        <is>
          <t>The National Development and Reform Commission (NDRC) issued the Administrative Measures for the Ecological Protection and Restoration Central Budget Investment Special (Fa Gai Nong Jing [2026] No. 713) on 21 May 2026, effective from the date of issuance with a validity of 5 years, superseding the 2024 edition (Fa Gai Nong Jing Gui [2024] No. 590). The special primarily provides support through direct investment (operational projects may receive investment subsidies or other forms of support) for project construction in four areas: (i) Key region ecological protection and restoration — afforestation and forest cultivation, degraded grassland restoration, desertification and rocky desertification control, water source projects, water-saving irrigation, small-scale water conservancy and soil conservation facilities, etc.; (ii) Key ecological resource protection and utilisation — forest and grassland fire prevention and suppression, forest and grass germplasm resource conservation, native tree and grass species supply and breeding, national strategic reserve forest construction, forest and grass pest and disease control, etc.; (iii) Protected area construction and wildlife protection — national park and nature reserve protection and management facilities, wildlife protection facilities and equipment, wetland restoration, etc.; (iv) Forestry law enforcement and supervision capacity building — forestry law enforcement, forestry science and technology innovation, state-owned forest area public infrastructure, etc. Note: The former Green Agricultural Development Central Budget Investment Special Management Measures (2021 edition) was repealed on 6 May 2024 by Fa Gai Nong Jing Gui [2024] No. 590, and its agricultural green development projects (livestock and poultry manure resource utilisation, agricultural non-point source pollution control, Yangtze River biodiversity conservation, grassland-livestock transformation and upgrading) were integrated into this special.</t>
        </is>
      </c>
      <c r="K13" s="439" t="inlineStr">
        <is>
          <t>Ecological protection; Biodiversity conservation; Resource conservation</t>
        </is>
      </c>
      <c r="L13" s="439" t="inlineStr">
        <is>
          <t>Indirect</t>
        </is>
      </c>
      <c r="M13" s="439" t="inlineStr">
        <is>
          <t>Supply-side</t>
        </is>
      </c>
      <c r="N13" s="439" t="inlineStr">
        <is>
          <t>CHN</t>
        </is>
      </c>
      <c r="O13" s="439" t="inlineStr">
        <is>
          <t>national</t>
        </is>
      </c>
      <c r="P13" s="439" t="inlineStr">
        <is>
          <t>N/A</t>
        </is>
      </c>
      <c r="Q13" s="439" t="inlineStr">
        <is>
          <t>06/05/2024</t>
        </is>
      </c>
      <c r="R13" s="439" t="inlineStr">
        <is>
          <t>06/05/2024</t>
        </is>
      </c>
      <c r="S13" s="439" t="inlineStr">
        <is>
          <t>N/A</t>
        </is>
      </c>
      <c r="T13" s="439" t="inlineStr">
        <is>
          <t>21/05/2026</t>
        </is>
      </c>
      <c r="U13" s="439" t="inlineStr">
        <is>
          <t>Supersedes the Administrative Measures for the Ecological Protection and Restoration Central Budget Investment Special (Fa Gai Nong Jing Gui [2024] No. 590). The 2026 edition maintains the four support directions and updates the support standards. Note: Fa Gai Nong Jing Gui [2024] No. 590 had already repealed the former Green Agricultural Development Central Budget Investment Special Management Measures (2021 edition) and integrated its agricultural green development projects into this special.</t>
        </is>
      </c>
      <c r="V13" s="439">
        <f>IF(R13="","In force",IF(R13="N/A","In force",IF(TODAY()&lt;DATE(VALUE(RIGHT(R13,4)),VALUE(MID(R13,4,2)),VALUE(LEFT(R13,2))),"Scheduled",IF(S13="","In force",IF(S13="N/A","In force",IF(TODAY()&lt;DATE(VALUE(RIGHT(S13,4)),VALUE(MID(S13,4,2)),VALUE(LEFT(S13,2))),"In force","Ended"))))))</f>
        <v/>
      </c>
      <c r="W13" s="439" t="inlineStr">
        <is>
          <t>National Development and Reform Commission (Department of Rural Economy); National Forestry and Grassland Administration; provincial-level development and reform commissions jointly with sectoral authorities</t>
        </is>
      </c>
      <c r="X13" s="439" t="inlineStr">
        <is>
          <t>Forests; Grasslands; Wetlands; Protected areas (national parks, nature reserves); Forest and grass fire prevention facilities; Forest and grass germplasm resource facilities; National strategic reserve forests; Wildlife protection facilities</t>
        </is>
      </c>
      <c r="Y13" s="439" t="inlineStr">
        <is>
          <t>New; Existing</t>
        </is>
      </c>
      <c r="Z13" s="439" t="inlineStr">
        <is>
          <t>Asset categories corresponding to the four areas of support: (i) Key region ecological protection and restoration: afforestation plots, degraded grasslands, desertification and rocky desertification control areas, water source engineering facilities, water-saving irrigation facilities, small-scale water conservancy and soil conservation facilities. (ii) Key ecological resource protection and utilisation: forest and grassland fire prevention and suppression facilities (including forest fire prevention emergency access roads: new construction no more than CNY 500,000/km, upgrading no more than CNY 300,000/km), forest and grass germplasm resource conservation banks, native tree and grass species supply and breeding bases, national strategic reserve forests (intensive plantation cultivation CNY 900/mu, existing forest improvement CNY 650/mu), forest and grass pest and disease control facilities. (iii) Protected area construction and wildlife protection: national park and nature reserve protection and management facilities (management stations, patrol roads, monitoring stations, boundary markers and posts, etc.), wildlife protection facilities and equipment (rescue centres, breeding bases, field monitoring equipment), wetland restoration works. (iv) Forestry law enforcement and supervision capacity building: forestry law enforcement equipment and information systems, forestry science and technology innovation platforms and experimental bases, state-owned forest area public infrastructure (roads, power supply, water supply, etc.).</t>
        </is>
      </c>
      <c r="AA13" s="439" t="inlineStr">
        <is>
          <t>Projects in the Tibet Autonomous Region receive 100% central budget investment support (except for some fixed-amount projects). Projects must be entered into the National Major Construction Project Database and submitted jointly by provincial-level development and reform commissions and sectoral authorities.</t>
        </is>
      </c>
      <c r="AB13" s="439" t="inlineStr">
        <is>
          <t>Key region ecological protection and restoration projects: Eastern 60%, Central 70%, Western 80%, Northeastern 80%. Forest and grassland fire prevention and suppression and forest and grass pest and disease control projects: Eastern 60%, Central 70%, Western 80%, Northeastern 80%. Protected area construction and wildlife protection projects: nationally uniform 80%. Forestry law enforcement and supervision capacity building projects: nationally uniform 90%. Tibet Autonomous Region projects: 100% (except for some fixed-amount projects). Forest fire prevention emergency access roads: new construction no more than CNY 500,000/km, upgrading no more than CNY 300,000/km. National strategic reserve forests: intensive plantation cultivation CNY 900/mu, existing forest improvement CNY 650/mu.</t>
        </is>
      </c>
      <c r="AC13" s="439" t="inlineStr">
        <is>
          <t>Governments; Firms</t>
        </is>
      </c>
      <c r="AD13" s="439" t="inlineStr">
        <is>
          <t>Project entities: local government departments (forestry and grassland authorities), state-owned forest farms, protected area management bodies, eligible forestry enterprises. Consolidating application entities: provincial-level development and reform commissions jointly with provincial-level sectoral authorities. NDRC reviews and approves and then disburses investment plans; upon receipt of the disbursement notice, plans must be forwarded within 10 working days.</t>
        </is>
      </c>
      <c r="AE13" s="439" t="inlineStr">
        <is>
          <t>Investment; Purchase or use</t>
        </is>
      </c>
      <c r="AF13" s="439" t="inlineStr">
        <is>
          <t>Project entities prepare funding application reports and submit them jointly through provincial-level development and reform commissions and sectoral authorities to NDRC. Direct investment is the primary method; operational projects may receive investment subsidies or other forms of support. Investment plans are reviewed and approved by NDRC and disbursed to provincial-level development and reform commissions, accompanied by performance targets. Project entities submit monthly project progress data through the National Major Construction Project Database by the 10th of each month. Annual performance assessment results serve as an important basis for subsequent investment arrangements. Violations may result in suspension of disbursement, recovery of funds, and suspension of application eligibility.</t>
        </is>
      </c>
      <c r="AG13" s="439" t="inlineStr">
        <is>
          <t>60; 70; 80; 90; 100</t>
        </is>
      </c>
      <c r="AH13" s="439" t="inlineStr">
        <is>
          <t>% (central budget investment support ratio as a share of approved total investment)</t>
        </is>
      </c>
      <c r="AI13" s="439" t="inlineStr">
        <is>
          <t>Key region ecological protection and restoration, forest and grassland fire prevention and suppression and pest and disease control: Eastern 60%, Central 70%, Western 80%, Northeastern 80%. Protected area construction and wildlife protection: nationally uniform 80%. Forestry law enforcement and supervision capacity building: nationally uniform 90%. Tibet projects: 100% (except for some fixed-amount projects). Forest fire prevention emergency access roads: new construction ≤ CNY 500,000/km, upgrading ≤ CNY 300,000/km. National strategic reserve forests: intensive plantation cultivation CNY 900/mu, existing forest improvement CNY 650/mu.</t>
        </is>
      </c>
      <c r="AJ13" s="439" t="inlineStr">
        <is>
          <t>(i) Projects must be entered into the National Major Construction Project Database and meet construction commencement conditions. (ii) Funding application reports must be submitted jointly by provincial-level development and reform commissions and sectoral authorities. (iii) Upon receipt of the investment plan disbursement notice, plans must be forwarded within 10 working days. (iv) Project entities submit monthly project progress data through the National Major Construction Project Database by the 10th of each month. (v) Annual performance assessment results serve as an important basis for subsequent investment arrangements. (vi) Violations may result in suspension of disbursement, recovery of funds, and suspension of application eligibility. (vii) Projects shall complete acceptance within 6 months after completion.</t>
        </is>
      </c>
      <c r="AK13" s="439" t="inlineStr">
        <is>
          <t>N/A</t>
        </is>
      </c>
      <c r="AL13" s="439" t="inlineStr">
        <is>
          <t>N/A</t>
        </is>
      </c>
      <c r="AM13" s="439" t="inlineStr">
        <is>
          <t>No</t>
        </is>
      </c>
      <c r="AN13" s="439" t="inlineStr">
        <is>
          <t>Provincial-level development and reform commissions jointly with sectoral authorities submit applications, NDRC reviews and approves</t>
        </is>
      </c>
      <c r="AO13" s="439" t="inlineStr">
        <is>
          <t>N/A</t>
        </is>
      </c>
      <c r="AP13" s="439" t="inlineStr">
        <is>
          <t>N/A</t>
        </is>
      </c>
      <c r="AQ13" s="439" t="inlineStr">
        <is>
          <t>N/A</t>
        </is>
      </c>
      <c r="AR13" s="439" t="inlineStr">
        <is>
          <t>N/A</t>
        </is>
      </c>
      <c r="AS13" s="439" t="inlineStr">
        <is>
          <t>N/A</t>
        </is>
      </c>
      <c r="AT13" s="439" t="inlineStr">
        <is>
          <t>Not publicly disclosed. NDRC does not publish nationwide annual totals for this special. Only fragmentary provincial-level data are available (e.g., Yunnan Province received CNY 1.527 billion in 2025). Source: Yunnan Provincial Development and Reform Commission website</t>
        </is>
      </c>
      <c r="AU13" s="439" t="inlineStr">
        <is>
          <t>N/A</t>
        </is>
      </c>
      <c r="AV13" s="439" t="inlineStr">
        <is>
          <t>N/A</t>
        </is>
      </c>
      <c r="AW13" s="439" t="inlineStr">
        <is>
          <t>A02; A03</t>
        </is>
      </c>
      <c r="AX13" s="439" t="inlineStr">
        <is>
          <t>CO2</t>
        </is>
      </c>
      <c r="AY13" s="439" t="inlineStr">
        <is>
          <t>Positive</t>
        </is>
      </c>
      <c r="AZ13" s="439" t="inlineStr">
        <is>
          <t>Biodiversity conservation; Ecological protection; Desertification control</t>
        </is>
      </c>
      <c r="BA13" s="439" t="inlineStr">
        <is>
          <t>Administrative Measures for the Ecological Protection and Restoration Central Budget Investment Special (Fa Gai Nong Jing [2026] No. 713)</t>
        </is>
      </c>
      <c r="BB13" s="439" t="inlineStr">
        <is>
          <t>https://www.ndrc.gov.cn/xwdt/tzgg/202606/t20260608_1405756.html</t>
        </is>
      </c>
      <c r="BC13" s="439" t="inlineStr">
        <is>
          <t>https://zfxxgk.ndrc.gov.cn/web/iteminfo.jsp?id=20380</t>
        </is>
      </c>
    </row>
    <row r="14">
      <c r="A14" s="439" t="inlineStr">
        <is>
          <t>CHNPIVGIFI01S000</t>
        </is>
      </c>
      <c r="B14" s="439" t="inlineStr">
        <is>
          <t>Instrument</t>
        </is>
      </c>
      <c r="C14" s="439" t="inlineStr">
        <is>
          <t>Public investment</t>
        </is>
      </c>
      <c r="D14" s="439" t="inlineStr">
        <is>
          <t>Government investment fund</t>
        </is>
      </c>
      <c r="E14" s="439" t="inlineStr">
        <is>
          <t>Cross-sectoral</t>
        </is>
      </c>
      <c r="F14" s="439" t="inlineStr">
        <is>
          <t>Cross-sector (green industry, pollution prevention and control, ecological protection, clean energy)</t>
        </is>
      </c>
      <c r="G14" s="439" t="inlineStr">
        <is>
          <t>国家绿色发展基金</t>
        </is>
      </c>
      <c r="H14" s="439" t="inlineStr">
        <is>
          <t>National Green Development Fund</t>
        </is>
      </c>
      <c r="I14" s="439" t="inlineStr">
        <is>
          <t>N/A</t>
        </is>
      </c>
      <c r="J14" s="439" t="inlineStr">
        <is>
          <t>The National Green Development Fund is a national-level government investment fund established with State Council approval. In June 2018 the CPC Central Committee and the State Council issued the Opinions on Comprehensively Strengthening Ecological and Environmental Protection and Resolutely Fighting the Battle against Pollution, which first proposed 'establishing a national green development fund'. In September 2019 the State Council approved the National Green Development Fund Establishment Plan. The Fund was registered in Shanghai on 14 July 2020 and formally launched on 15 July 2020. It was jointly initiated by the Ministry of Finance, the Ministry of Ecology and Environment and the Shanghai Municipal People's Government, with equity participation from 26 shareholders including China Development Bank, ICBC, Agricultural Bank of China, Bank of China, China Construction Bank, Bank of Communications and China Energy Investment Group. The first-phase scale is CNY 88.5 billion, including a CNY 10 billion central fiscal contribution, making it China's largest green-themed national government investment fund. The Fund adopts a corporate form, with the Ministry of Finance entrusting the Shanghai Municipal Government with management; it operates on market principles with professional management. The Fund focuses on five investment areas: (i) environmental protection and pollution prevention and control — construction and operation of air, water and soil pollution control facilities; (ii) ecological restoration and territorial greening — watershed management, mine ecological restoration, coastal zone protection; (iii) energy and resource conservation and utilisation — energy-saving and environmental protection equipment manufacturing, green products and green services; (iv) green transport — urban rail transit, new energy vehicles, charging infrastructure and smart transport; (v) clean energy — wind power, solar PV, biomass, hydrogen energy and energy storage. The Fund primarily uses equity investment, supplemented by debt investment, mezzanine investment and fund-of-funds investment. It prioritises green development in the Yangtze River Economic Belt, with appropriate coverage of other key regions.</t>
        </is>
      </c>
      <c r="K14" s="439" t="inlineStr">
        <is>
          <t>Climate change mitigation; Pollution control; Ecological protection; Renewable energy development; Green consumption</t>
        </is>
      </c>
      <c r="L14" s="439" t="inlineStr">
        <is>
          <t>Direct</t>
        </is>
      </c>
      <c r="M14" s="439" t="inlineStr">
        <is>
          <t>Supply-side</t>
        </is>
      </c>
      <c r="N14" s="439" t="inlineStr">
        <is>
          <t>CHN</t>
        </is>
      </c>
      <c r="O14" s="439" t="inlineStr">
        <is>
          <t>national</t>
        </is>
      </c>
      <c r="P14" s="439" t="inlineStr">
        <is>
          <t>N/A</t>
        </is>
      </c>
      <c r="Q14" s="439" t="inlineStr">
        <is>
          <t>14/07/2020</t>
        </is>
      </c>
      <c r="R14" s="439" t="inlineStr">
        <is>
          <t>14/07/2020</t>
        </is>
      </c>
      <c r="S14" s="439" t="inlineStr">
        <is>
          <t>N/A</t>
        </is>
      </c>
      <c r="T14" s="439" t="inlineStr">
        <is>
          <t>N/A</t>
        </is>
      </c>
      <c r="U14" s="439" t="inlineStr">
        <is>
          <t>N/A</t>
        </is>
      </c>
      <c r="V14" s="439">
        <f>IF(R14="","In force",IF(R14="N/A","In force",IF(TODAY()&lt;DATE(VALUE(RIGHT(R14,4)),VALUE(MID(R14,4,2)),VALUE(LEFT(R14,2))),"Scheduled",IF(S14="","In force",IF(S14="N/A","In force",IF(TODAY()&lt;DATE(VALUE(RIGHT(S14,4)),VALUE(MID(S14,4,2)),VALUE(LEFT(S14,2))),"In force","Ended"))))))</f>
        <v/>
      </c>
      <c r="W14" s="439" t="inlineStr">
        <is>
          <t>Ministry of Finance (investor, entrusting Shanghai Municipal Finance Bureau to exercise investor functions on its behalf); Ministry of Ecology and Environment (initiating party, providing policy guidance); Shanghai Municipal People's Government (initiating party); National Green Development Fund Co., Ltd. (fund manager, responsible for investment decision-making and day-to-day operations); the company has a shareholders' meeting, board of directors, board of supervisors, investment decision-making committee and risk management committee; the management team consists of professional investment personnel recruited from the market</t>
        </is>
      </c>
      <c r="X14" s="439" t="inlineStr">
        <is>
          <t>Green and environmental protection and energy-saving projects (including green industry upgrading projects, pollution control projects, ecological restoration projects, clean energy projects and green transport projects); equity interests in investee enterprises; green infrastructure assets</t>
        </is>
      </c>
      <c r="Y14" s="439" t="inlineStr">
        <is>
          <t>New; Existing</t>
        </is>
      </c>
      <c r="Z14" s="439" t="inlineStr">
        <is>
          <t>Asset categories for the five investment areas: (i) Green industry upgrading -- equity interests and production facilities of energy-saving and environmental protection equipment manufacturers, green product production lines, equity interests in green service enterprises (including energy diagnosis, energy performance contracting, carbon asset management); (ii) Environmental pollution prevention and control -- air pollution control facilities, wastewater treatment plants and pipeline networks, soil remediation projects, solid waste treatment and resource recovery facilities; (iii) Ecological protection and restoration -- territorial greening projects, watershed comprehensive environmental management projects, mine geological environment restoration projects, coastal zone protection and restoration projects, biodiversity conservation projects; (iv) Clean energy -- wind farms, solar PV stations, biomass power plants, hydrogen infrastructure (production, refuelling stations), energy storage stations; (v) Green transport -- urban rail transit facilities, equity interests in new energy vehicle and key component enterprises, charging and battery-swapping infrastructure, smart transport systems. The Fund primarily uses equity investment (including capital increase, acquisition of existing shares, and co-establishment of sub-funds with local governments and industrial capital), supplemented by mezzanine instruments such as convertible bonds and preference shares.</t>
        </is>
      </c>
      <c r="AA14" s="439" t="inlineStr">
        <is>
          <t>The Fund has a 10-year investment period plus a 5-year exit period (15 years in total). Exit channels include IPO, M&amp;A, equity transfer and major-shareholder buyback. The Fund has signed strategic cooperation agreements with multiple local governments, central SOEs and financial institutions to jointly establish sub-funds supporting local green development.</t>
        </is>
      </c>
      <c r="AB14" s="439" t="inlineStr">
        <is>
          <t>Individual project investment amount typically ranges from CNY 100 million to CNY 5 billion. The equity investment ratio shall not, in principle, exceed 30% of the investee enterprise's total equity. The Fund's cumulative investment in a single project shall not exceed 20% of the Fund's registered capital. At the sub-fund level, the Fund's contribution as a limited partner generally shall not exceed 30% of the sub-fund's total size. Priority is given to the 11 provinces and municipalities along the Yangtze River Economic Belt, with appropriate coverage of other key regions.</t>
        </is>
      </c>
      <c r="AC14" s="439" t="inlineStr">
        <is>
          <t>Firms</t>
        </is>
      </c>
      <c r="AD14" s="439" t="inlineStr">
        <is>
          <t>Investee enterprises are green-industry-related enterprise legal persons lawfully established within China, including central SOEs, local SOEs, private enterprises and foreign-invested enterprises. Enterprises must meet the following conditions: main business falls within green industry sectors; technologically advanced; sustainable business model; and sound economic, social and environmental benefits. Enterprises must pass the Fund management team's project screening, due diligence (covering commercial, financial, legal and environmental dimensions), and review and approval by the Investment Decision-Making Committee. The Fund does not invest directly in high-pollution, high-energy-consumption or overcapacity industries.</t>
        </is>
      </c>
      <c r="AE14" s="439" t="inlineStr">
        <is>
          <t>Investment</t>
        </is>
      </c>
      <c r="AF14" s="439" t="inlineStr">
        <is>
          <t>The Fund conducts investment operations on market-based and professional principles. Investment process: (i) Project pipeline -- building a project pipeline through multiple channels including local government recommendations, industry research and strategic cooperation; (ii) Preliminary assessment -- the Fund management team conducts initial screening to assess alignment with the Fund's five investment directions, whether project scale is within investment scope, and enterprise fundamentals and technology level; (iii) Due diligence -- in-depth investigation across commercial, financial, legal and environmental dimensions through third-party professional agencies; (iv) Investment decision -- deliberation and vote by the Investment Decision-Making Committee; (v) Investment execution -- signing investment agreements and completing fund disbursement; (vi) Post-investment management -- appointing directors/supervisors/observers to participate in investee corporate governance, regularly tracking operational, financial and environmental impact performance; (vii) Investment exit -- market-based exit through IPO, M&amp;A, equity transfer, buyback or other channels. When co-establishing sub-funds with local governments and industrial capital, the Fund operates as a limited partner with professional management teams.</t>
        </is>
      </c>
      <c r="AG14" s="439" t="inlineStr">
        <is>
          <t>88.5</t>
        </is>
      </c>
      <c r="AH14" s="439" t="inlineStr">
        <is>
          <t>CNY billion (first-phase registered capital)</t>
        </is>
      </c>
      <c r="AI14" s="439" t="inlineStr">
        <is>
          <t>The Fund's first-phase registered capital is CNY 88.5 billion, fully paid in. As of end-2025 the Fund had cumulatively made investment decisions exceeding CNY 50 billion. Individual project investment amounts typically range from CNY 100 million to CNY 5 billion. The equity investment ratio shall not exceed 30% of the investee enterprise's total equity. Cumulative investment in a single project shall not exceed 20% of registered capital. Source: National Green Development Fund annual reports and public information</t>
        </is>
      </c>
      <c r="AJ14" s="439" t="inlineStr">
        <is>
          <t>(i) The investee enterprise's main business must fall within green industry sectors (green industry upgrading, pollution prevention and control, ecological protection, clean energy, green transport, etc.). (ii) The investee enterprise must be technologically advanced, have a sustainable business model and demonstrate sound economic, social and environmental benefits. (iii) The Fund shall not invest directly in high-pollution, high-energy-consumption or overcapacity industry projects. (iv) The equity investment ratio shall not exceed 30% of the investee enterprise's total equity. (v) The Fund's cumulative investment in a single project shall not exceed 20% of the Fund's registered capital. (vi) At the sub-fund level, the Fund's contribution shall generally not exceed 30% of the sub-fund's total size. (vii) Investment decisions must be deliberated and approved by vote of the Investment Decision-Making Committee. (viii) Investee enterprises must accept the Fund's post-investment management and periodic inspections. (ix) Project exits must be conducted on a market basis to ensure preservation and enhancement of state asset value.</t>
        </is>
      </c>
      <c r="AK14" s="439" t="inlineStr">
        <is>
          <t>N/A</t>
        </is>
      </c>
      <c r="AL14" s="439" t="inlineStr">
        <is>
          <t>N/A</t>
        </is>
      </c>
      <c r="AM14" s="439" t="inlineStr">
        <is>
          <t>Yes. The Fund was jointly capitalised by the Ministry of Finance (holding approximately 11.3%) alongside 26 shareholders including ICBC, Agricultural Bank of China, Bank of China, China Construction Bank, Bank of Communications, China Development Bank, China National Tobacco Corporation and China Energy Investment Group. When co-establishing sub-funds with local governments and industrial capital, the Fund operates as a limited partner with its contribution generally not exceeding 30% of the sub-fund's total size, with the remainder co-invested by local fiscal funds and private capital.</t>
        </is>
      </c>
      <c r="AN14" s="439" t="inlineStr">
        <is>
          <t>Project sourcing and assessment: (i) Project sources -- local government recommendations (submitted by provincial/municipal ecology and environment, development and reform, and economy and information technology departments), proactive identification by the sector research team (in-depth industry value-chain research and target enterprise profiling), and joint recommendations by strategic partners (central SOEs, local SOEs, industry leaders and financial institutions). (ii) Preliminary screening -- the Fund management team conducts an initial assessment of the project, evaluating alignment with the Fund's five investment directions, whether the project scale falls within the investment scope, enterprise fundamentals and technology level. (iii) Project initiation -- projects passing preliminary screening are submitted for initiation, with the Fund management team preparing an initiation report. (iv) Due diligence -- third-party professional agencies are commissioned to conduct commercial, financial (including audit), legal and environmental due diligence (including environmental impact assessment and carbon emission verification); technology due diligence may be added for large projects. (v) Investment decision -- the Investment Decision-Making Committee (comprising Fund company senior executives, independent experts and external members recommended by the Ministry of Finance and the Ministry of Ecology and Environment) deliberates and votes on a one-member-one-vote basis; approval requires at least a two-thirds affirmative vote. (vi) Post-investment management -- periodic (at least semi-annual) collection of investee financial and operational reports, on-site inspections, tracking of environmental benefit indicators (pollution reduction, carbon emission reduction, ecological restoration area, etc.), annual assessment and risk early warning. (vii) Exit decision -- market-based exit through IPO, M&amp;A, equity transfer or buyback; the exit plan must be reviewed and approved by the Board of Directors.</t>
        </is>
      </c>
      <c r="AO14" s="439" t="inlineStr"/>
      <c r="AP14" s="439" t="inlineStr"/>
      <c r="AQ14" s="439" t="inlineStr"/>
      <c r="AR14" s="439" t="inlineStr"/>
      <c r="AS14" s="439" t="inlineStr"/>
      <c r="AT14" s="439" t="inlineStr">
        <is>
          <t>Not regularly publicly disclosed. The Fund's first-phase registered capital is CNY 88.5 billion, invested in tranches; annual actual investment amounts are dynamically adjusted based on the project pipeline and market conditions. As of end-2025 the Fund had cumulatively made investment decisions exceeding CNY 50 billion. Source: National Green Development Fund annual reports and public information</t>
        </is>
      </c>
      <c r="AU14" s="439" t="inlineStr">
        <is>
          <t>N/A</t>
        </is>
      </c>
      <c r="AV14" s="439" t="inlineStr">
        <is>
          <t>N/A</t>
        </is>
      </c>
      <c r="AW14" s="439" t="inlineStr">
        <is>
          <t>D35; C24; C23; C19; C20; C28; E36; E37; E38; E39; H49; A02; A03; J61; J62; J63</t>
        </is>
      </c>
      <c r="AX14" s="439" t="inlineStr">
        <is>
          <t>CO2; CH4; N2O; HFCs</t>
        </is>
      </c>
      <c r="AY14" s="439" t="inlineStr">
        <is>
          <t>Positive</t>
        </is>
      </c>
      <c r="AZ14" s="439" t="inlineStr">
        <is>
          <t>Pollution control; Ecological protection; Technological innovation; Industrial development; Energy security</t>
        </is>
      </c>
      <c r="BA14" s="439" t="inlineStr">
        <is>
          <t>Articles of Association of National Green Development Fund Co., Ltd.; National Green Development Fund Establishment Plan</t>
        </is>
      </c>
      <c r="BB14" s="439" t="inlineStr">
        <is>
          <t>http://www.mof.gov.cn/zhengwuxinxi/tupianxinwen1/202007/t20200715_3550334.htm</t>
        </is>
      </c>
      <c r="BC14" s="439" t="inlineStr">
        <is>
          <t>https://www.ngd-fund.com; http://www.mof.gov.cn/zhengwuxinxi/xinwenlianbo/shanghaicaizhengxinxilianbo/202007/t20200722_3554610.htm</t>
        </is>
      </c>
    </row>
    <row r="15">
      <c r="A15" s="439" t="inlineStr">
        <is>
          <t>CHNPIVRDDI01S000</t>
        </is>
      </c>
      <c r="B15" s="439" t="inlineStr">
        <is>
          <t>Instrument</t>
        </is>
      </c>
      <c r="C15" s="439" t="inlineStr">
        <is>
          <t>Public investment</t>
        </is>
      </c>
      <c r="D15" s="439" t="inlineStr">
        <is>
          <t>Government-funded RD&amp;D programmes</t>
        </is>
      </c>
      <c r="E15" s="439" t="inlineStr">
        <is>
          <t>Transport; Industry; Energy</t>
        </is>
      </c>
      <c r="F15" s="439" t="inlineStr">
        <is>
          <t>Hydrogen full value chain (production, storage, transport, refuelling, use)</t>
        </is>
      </c>
      <c r="G15" s="439" t="inlineStr">
        <is>
          <t>氢能综合应用试点</t>
        </is>
      </c>
      <c r="H15" s="439" t="inlineStr">
        <is>
          <t>Hydrogen comprehensive application pilot</t>
        </is>
      </c>
      <c r="I15" s="439" t="inlineStr">
        <is>
          <t>Hydrogen Industry Development Medium- and Long-Term Plan (2021-2035)</t>
        </is>
      </c>
      <c r="J15" s="439" t="inlineStr">
        <is>
          <t>The Ministry of Industry and Information Technology, the Ministry of Finance and the National Development and Reform Commission jointly issued the Notice on Conducting the Hydrogen Comprehensive Application Pilot (GXB Lian Jie[2026] No. 59, issued 16 March 2026), selecting 5 city clusters through a competitive 'unveiling and leading' mechanism for a 4-year pilot period. Central finance provides 'reward-in-lieu-of-subsidy' support with a maximum reward cap of CNY 1.6 billion per city cluster (aggregate maximum CNY 8.0 billion for all 5 clusters), at approximately CNY 80,000 per credit point, with funds pre-allocated first and settled later. The pilot adopts a '1+N+X' model: '1' is the fuel cell vehicle (FCV) general scenario (at least 8,000 vehicles deployed and at least 30 new hydrogen refuelling stations built per cluster); 'N' is at least 2 scenarios selected from green ammonia/methanol, hydrogen-based chemical feedstock substitution, hydrogen metallurgy, and hydrogen co-firing; 'X' comprises innovative application scenarios (rail transit, ships, mining trucks, forklifts, aircraft, backup power, etc.). Overall targets by 2030: end-use hydrogen average price reduced below CNY 25/kg (with advantageous regions targeting approximately CNY 15/kg); national FCV fleet doubled from 2025 levels, targeting 100,000 vehicles. Application requirements: clean low-carbon hydrogen end-use price not exceeding CNY 35/kg; average cumulative per-vehicle hydrogen driving mileage over 30,000 km; at least 7 key components achieving scale application. Projects already receiving ultra-long special government bonds or central budget investment support may not apply. Application deadline: 15 April 2026.</t>
        </is>
      </c>
      <c r="K15" s="439" t="inlineStr">
        <is>
          <t>Climate change mitigation; Green economy; Energy security; Technological innovation</t>
        </is>
      </c>
      <c r="L15" s="439" t="inlineStr">
        <is>
          <t>Direct</t>
        </is>
      </c>
      <c r="M15" s="439" t="inlineStr">
        <is>
          <t>Supply-side</t>
        </is>
      </c>
      <c r="N15" s="439" t="inlineStr">
        <is>
          <t>CHN</t>
        </is>
      </c>
      <c r="O15" s="439" t="inlineStr">
        <is>
          <t>Subnational</t>
        </is>
      </c>
      <c r="P15" s="439" t="inlineStr">
        <is>
          <t>Five city clusters to be selected through an open competition mechanism (specific list subject to official announcement)</t>
        </is>
      </c>
      <c r="Q15" s="439" t="inlineStr">
        <is>
          <t>06/03/2026</t>
        </is>
      </c>
      <c r="R15" s="439" t="inlineStr">
        <is>
          <t>16/03/2026</t>
        </is>
      </c>
      <c r="S15" s="439" t="inlineStr">
        <is>
          <t>31/12/2030</t>
        </is>
      </c>
      <c r="T15" s="439" t="inlineStr">
        <is>
          <t>N/A</t>
        </is>
      </c>
      <c r="U15" s="439" t="inlineStr">
        <is>
          <t>This instrument was just issued in March 2026 and is the original version. The application deadline is 15 April 2026. Supplementary notices may be issued based on selection and implementation plan evaluation results.</t>
        </is>
      </c>
      <c r="V15" s="439">
        <f>IF(R15="","In force",IF(R15="N/A","In force",IF(TODAY()&lt;DATE(VALUE(RIGHT(R15,4)),VALUE(MID(R15,4,2)),VALUE(LEFT(R15,2))),"Scheduled",IF(S15="","In force",IF(S15="N/A","In force",IF(TODAY()&lt;DATE(VALUE(RIGHT(S15,4)),VALUE(MID(S15,4,2)),VALUE(LEFT(S15,2))),"In force","Ended"))))))</f>
        <v/>
      </c>
      <c r="W15" s="439" t="inlineStr">
        <is>
          <t>Ministry of Industry and Information Technology (administers FCV promotion and application and hydrogen equipment manufacturing industry development); Ministry of Finance (administers reward-in-lieu-of-subsidy fund management and allocation); National Development and Reform Commission (administers hydrogen industry development planning and investment policy); provincial industry and information technology, finance and development and reform authorities; member city governments of each pilot city cluster</t>
        </is>
      </c>
      <c r="X15" s="439" t="inlineStr">
        <is>
          <t>Road vehicles; Industrial plants; Power plants; Pipelines</t>
        </is>
      </c>
      <c r="Y15" s="439" t="inlineStr">
        <is>
          <t>New</t>
        </is>
      </c>
      <c r="Z15" s="439" t="inlineStr">
        <is>
          <t>Six pilot scenario categories involve the following assets: (1) fuel cell vehicles (heavy-duty trucks, cold chain logistics vehicles, buses, sanitation vehicles, etc.), deployment scale exceeding 8,000 vehicles per cluster; (2) green ammonia/methanol production facilities (renewable electricity hydrogen production → green ammonia/green methanol; coal-based ammonia/methanol projects disguised as green projects are strictly prohibited); (3) hydrogen-based chemical feedstock substitution facilities (replacing fossil-fuel-derived hydrogen with green hydrogen in refining and coal chemical processes); (4) hydrogen metallurgy facilities (hydrogen-rich/pure hydrogen reducing agent substituting coke); (5) hydrogen co-firing facilities (hydrogen blended into natural gas pipeline networks or industrial boilers/kilns); (6) innovative application assets (rail transit, ships, mining trucks, forklifts, aircraft, backup power, combined heat and power, energy storage). At least 30 new hydrogen refuelling stations must be built per cluster. At least 7 key components (stacks, membrane electrode assemblies, proton exchange membranes, etc.) must achieve scale application.</t>
        </is>
      </c>
      <c r="AA15" s="439" t="inlineStr">
        <is>
          <t>Coal-based (coal gasification) ammonia/methanol projects disguised as green ammonia/methanol are strictly prohibited. Clean low-carbon hydrogen must comply with national renewable energy hydrogen production standards. Pilot city clusters must form hydrogen application networks characterised by 'geographic connectivity, industrial synergy, and closed-loop ecosystems.'</t>
        </is>
      </c>
      <c r="AB15" s="439" t="inlineStr">
        <is>
          <t>FCV deployment scale must exceed 8,000 vehicles per cluster. At least 30 new hydrogen refuelling stations per cluster. Clean low-carbon hydrogen end-use price must not exceed CNY 35/kg (pilot target: below CNY 25/kg). Average cumulative per-vehicle hydrogen driving mileage must exceed 30,000 km. At least 7 key components must achieve scale application. Maximum central fiscal reward per cluster: CNY 1.6 billion.</t>
        </is>
      </c>
      <c r="AC15" s="439" t="inlineStr">
        <is>
          <t>Firms</t>
        </is>
      </c>
      <c r="AD15" s="439" t="inlineStr">
        <is>
          <t>The lead city government of each pilot city cluster is the application entity. Project implementation entities are enterprises: including hydrogen equipment manufacturers (fuel cell systems, stacks, membrane electrode assemblies, etc.), hydrogen supply enterprises (hydrogen production, storage and transport, refuelling station operation), and hydrogen application enterprises (logistics and transport companies, bus companies, steel enterprises, chemical enterprises, power enterprises, etc.). Industry-university-research-application consortia may also participate. Individual consumers are excluded (subsidies for individual FCV purchases are implemented through other channels).</t>
        </is>
      </c>
      <c r="AE15" s="439" t="inlineStr">
        <is>
          <t>Research and development; Production, generation or transformation; Purchase or use</t>
        </is>
      </c>
      <c r="AF15" s="439" t="inlineStr">
        <is>
          <t>Pilot city clusters coordinate and promote demonstration application across the full hydrogen value chain of production, storage, transport, refuelling and use. Hydrogen production: electrolysis of water using renewable electricity (green hydrogen). Storage and transport: high-pressure gaseous, cryogenic liquid, solid-state hydrogen storage and pipeline transport. Refuelling: construction of hydrogen refuelling station networks. Application: large-scale FCV promotion (heavy trucks, cold chain logistics, buses, etc.), green ammonia/methanol production, chemical feedstock substitution, metallurgical reduction, hydrogen co-firing, and innovative scenarios (rail transit, ships, mining trucks, etc.). Central finance provides rewards based on demonstration performance measured through a credit-point system.</t>
        </is>
      </c>
      <c r="AG15" s="439" t="inlineStr">
        <is>
          <t>16</t>
        </is>
      </c>
      <c r="AH15" s="439" t="inlineStr">
        <is>
          <t>CNY 100 million/city cluster (maximum reward ceiling)</t>
        </is>
      </c>
      <c r="AI15" s="439" t="inlineStr">
        <is>
          <t>Maximum central fiscal reward of CNY 1.6 billion per city cluster (aggregate maximum CNY 8.0 billion for 5 clusters). Approximately CNY 80,000 per credit point. Credit points are calculated based on FCV deployment volume, hydrogen driving mileage, refuelling station construction and operation, key component scale application, and clean low-carbon hydrogen supply volume and price indicators. Reward funds are disbursed on a pre-allocate-first, settle-later basis. Source: GXB Lian Jie[2026] No. 59.</t>
        </is>
      </c>
      <c r="AJ15" s="439" t="inlineStr">
        <is>
          <t>Application is by city cluster, requiring 'geographic connectivity, industrial synergy, and closed-loop ecosystem.' Pilot cities voluntarily form groupings and negotiate to designate a lead city. Five city clusters will be selected through a competitive 'unveiling and leading' mechanism. Applications must meet: FCV deployment scale exceeding 8,000 vehicles; at least 30 new hydrogen refuelling stations; clean low-carbon hydrogen end-use price not exceeding CNY 35/kg; average cumulative per-vehicle hydrogen driving mileage exceeding 30,000 km; at least 7 key components (stacks, membrane electrode assemblies, proton exchange membranes, etc.) achieving scale application. Projects already receiving ultra-long special government bonds or central budget investment may not apply. Green ammonia/methanol projects must not be coal-based projects disguised as green projects.</t>
        </is>
      </c>
      <c r="AK15" s="439" t="inlineStr">
        <is>
          <t>N/A</t>
        </is>
      </c>
      <c r="AL15" s="439" t="inlineStr">
        <is>
          <t>Credit-point-based evaluation system: credit points are comprehensively calculated based on FCV deployment and application volume (with conversion factors for vehicle model, tonnage, power rating, etc.), hydrogen driving mileage (cumulative ≥30,000 km per vehicle), number of hydrogen refuelling stations built and operated, scale application status of key components (at least 7 items including stacks, membrane electrode assemblies, proton exchange membranes, etc.), and clean low-carbon hydrogen supply volume and price indicators. Approximately CNY 80,000 per credit point; maximum CNY 1.6 billion per cluster. Pre-allocate first, settle later: the difference is disbursed or recovered based on annual performance assessment results.</t>
        </is>
      </c>
      <c r="AM15" s="439" t="inlineStr">
        <is>
          <t>Allocated from central budget; city clusters and enterprises co-invest</t>
        </is>
      </c>
      <c r="AN15" s="439" t="inlineStr">
        <is>
          <t>City clusters apply voluntarily; central government organises competitive evaluation by city cluster to select 5 pilot city clusters</t>
        </is>
      </c>
      <c r="AO15" s="439" t="inlineStr"/>
      <c r="AP15" s="439" t="inlineStr"/>
      <c r="AQ15" s="439" t="inlineStr"/>
      <c r="AR15" s="439" t="inlineStr"/>
      <c r="AS15" s="439" t="inlineStr"/>
      <c r="AT15" s="439" t="inlineStr">
        <is>
          <t>Maximum CNY 8.0 billion (5 city clusters combined, total envelope over the 4-year pilot period)</t>
        </is>
      </c>
      <c r="AU15" s="439" t="inlineStr">
        <is>
          <t>N/A</t>
        </is>
      </c>
      <c r="AV15" s="439" t="inlineStr">
        <is>
          <t>N/A</t>
        </is>
      </c>
      <c r="AW15" s="439" t="inlineStr">
        <is>
          <t>C20; D35; H49</t>
        </is>
      </c>
      <c r="AX15" s="439" t="inlineStr">
        <is>
          <t>CO2</t>
        </is>
      </c>
      <c r="AY15" s="439" t="inlineStr">
        <is>
          <t>Positive</t>
        </is>
      </c>
      <c r="AZ15" s="439" t="inlineStr">
        <is>
          <t>Pollution control; Technological innovation; Industrial development; Energy security</t>
        </is>
      </c>
      <c r="BA15" s="439" t="inlineStr">
        <is>
          <t>Notice on Conducting the Hydrogen Comprehensive Application Pilot (GXB Lian Jie[2026] No. 59); Hydrogen Industry Development Medium- and Long-Term Plan (2021-2035)</t>
        </is>
      </c>
      <c r="BB15" s="439" t="inlineStr">
        <is>
          <t>https://www.miit.gov.cn/zwgk/zcwj/wjfb/tz/art/2026/art_d2957277c4684eb59c0c0de01af59434.html</t>
        </is>
      </c>
      <c r="BC15" s="439" t="inlineStr">
        <is>
          <t>https://www.miit.gov.cn/jgsj/jns/gzdt/art/2026/art_0c5107aca7b4466e9ada0aea737d542f.html</t>
        </is>
      </c>
    </row>
    <row r="16">
      <c r="A16" s="439" t="inlineStr">
        <is>
          <t>CHNPIVRDDI02S000</t>
        </is>
      </c>
      <c r="B16" s="439" t="inlineStr">
        <is>
          <t>Instrument</t>
        </is>
      </c>
      <c r="C16" s="439" t="inlineStr">
        <is>
          <t>Public investment</t>
        </is>
      </c>
      <c r="D16" s="439" t="inlineStr">
        <is>
          <t>Government-funded RD&amp;D programmes</t>
        </is>
      </c>
      <c r="E16" s="439" t="inlineStr">
        <is>
          <t>Transport</t>
        </is>
      </c>
      <c r="F16" s="439" t="inlineStr">
        <is>
          <t>New energy vehicle (BEV, PHEV, FCEV) full value chain technologies</t>
        </is>
      </c>
      <c r="G16" s="439" t="inlineStr">
        <is>
          <t>新能源汽车重点专项</t>
        </is>
      </c>
      <c r="H16" s="439" t="inlineStr">
        <is>
          <t>New Energy Vehicle (NEV) Key Special Project</t>
        </is>
      </c>
      <c r="I16" s="439" t="inlineStr">
        <is>
          <t>Energy-Saving and New Energy Vehicle Industry Development Plan (2012-2020); New Energy Vehicle Industry Development Plan (2021-2035)</t>
        </is>
      </c>
      <c r="J16" s="439" t="inlineStr">
        <is>
          <t>The New Energy Vehicle (NEV) Key Special Project is a sub-programme under the National Key R&amp;D Programme. The first call for proposals was issued by the Ministry of Science and Technology in November 2015 (Guo Ke Fa Zi [2015] No. 384). During the 13th Five-Year Plan period, 38 key research tasks were deployed across 6 innovation chains: power batteries and battery management systems, motor drive and power electronics, EV intelligence, fuel cell power systems, plug-in/extended-range hybrid power systems, and pure electric power systems. Cumulative central government funding of several billion yuan was allocated from 2016 to 2020. During the 14th Five-Year Plan period, management was transferred to the Ministry of Industry and Information Technology, continuing implementation in the areas of energy and power, electric drive systems, intelligent driving, and supporting technologies (newly added in 2024). In 2023, central funding of CNY 346 million was allocated (9 tasks); in 2024, CNY 325 million (8 tasks); and in December 2025, the 2025 call for proposals was issued (as one of 7 key special projects). The programme adheres to a pure electric drive development strategy, targeting breakthroughs in bottleneck core technologies and critical value chain gaps. Project duration is generally no more than 3 years. Enterprise-led projects require co-financing at a ratio of no less than 2:1 relative to central funding.</t>
        </is>
      </c>
      <c r="K16" s="439" t="inlineStr">
        <is>
          <t>Climate change mitigation; Energy security; Industrial development; Technological innovation</t>
        </is>
      </c>
      <c r="L16" s="439" t="inlineStr">
        <is>
          <t>Direct</t>
        </is>
      </c>
      <c r="M16" s="439" t="inlineStr">
        <is>
          <t>Supply-side</t>
        </is>
      </c>
      <c r="N16" s="439" t="inlineStr">
        <is>
          <t>CHN</t>
        </is>
      </c>
      <c r="O16" s="439" t="inlineStr">
        <is>
          <t>national</t>
        </is>
      </c>
      <c r="P16" s="439" t="inlineStr">
        <is>
          <t>N/A</t>
        </is>
      </c>
      <c r="Q16" s="439" t="inlineStr">
        <is>
          <t>17/11/2015</t>
        </is>
      </c>
      <c r="R16" s="439" t="inlineStr">
        <is>
          <t>17/11/2015</t>
        </is>
      </c>
      <c r="S16" s="439" t="inlineStr">
        <is>
          <t>N/A</t>
        </is>
      </c>
      <c r="T16" s="439" t="inlineStr">
        <is>
          <t>N/A</t>
        </is>
      </c>
      <c r="U16" s="439" t="inlineStr">
        <is>
          <t>The programme was transferred from the Ministry of Science and Technology to the National Energy Administration in 2024. In August 2024 the National Energy Administration issued the 2024 call for proposals, and in May 2025 the 2025 call was issued. Whether the programme continues beyond the 14th Five-Year Plan period will be determined in the 15th Five-Year Plan.</t>
        </is>
      </c>
      <c r="V16" s="439">
        <f>IF(R16="","In force",IF(R16="N/A","In force",IF(TODAY()&lt;DATE(VALUE(RIGHT(R16,4)),VALUE(MID(R16,4,2)),VALUE(LEFT(R16,2))),"Scheduled",IF(S16="","In force",IF(S16="N/A","In force",IF(TODAY()&lt;DATE(VALUE(RIGHT(S16,4)),VALUE(MID(S16,4,2)),VALUE(LEFT(S16,2))),"In force","Ended"))))))</f>
        <v/>
      </c>
      <c r="W16" s="439" t="inlineStr">
        <is>
          <t>Ministry of Industry and Information Technology (lead ministry during the 14th FYP period); National Science and Technology Management Information System Public Service Platform (application and acceptance channel)</t>
        </is>
      </c>
      <c r="X16" s="439" t="inlineStr">
        <is>
          <t>NEV-related technology R&amp;D outputs (patents, prototypes, demonstration lines); Power batteries and management systems; Motor drive and power electronics systems; Intelligent driving systems; Fuel cell power systems</t>
        </is>
      </c>
      <c r="Y16" s="439" t="inlineStr">
        <is>
          <t>New</t>
        </is>
      </c>
      <c r="Z16" s="439" t="inlineStr">
        <is>
          <t>The programme funds R&amp;D activities covering the full NEV value chain technology spectrum. (1) Energy and power: intrinsically wide-temperature-range high-specific-energy power battery technology, intrinsically safe high-specific-energy Li-ion battery system technology, etc. (2) Electric drive systems: high-integration driving unit technology based on in-wheel motors, dedicated ammonia/hydrogen internal combustion engine technology for heavy-duty commercial vehicle hybrids, etc. (3) Intelligent driving: foundation model technology development and scenario database construction for autonomous driving data loops, NEV intelligent driving system software technology, etc. (4) Supporting technologies: vehicle intelligent driving function standards and evaluation technology research, etc. Projects are categorised as basic research, generic key technology, or application demonstration.</t>
        </is>
      </c>
      <c r="AA16" s="439" t="inlineStr">
        <is>
          <t>N/A</t>
        </is>
      </c>
      <c r="AB16" s="439" t="inlineStr">
        <is>
          <t>Individual project central funding typically ranges from CNY 11.75 million to CNY 55.54 million (2018 data). The 2024 call allocates central funding of CNY 325 million across 8 tasks. Enterprise-led projects require co-financing at a ratio of no less than 2:1 relative to central funding.</t>
        </is>
      </c>
      <c r="AC16" s="439" t="inlineStr">
        <is>
          <t>Enterprises; Government</t>
        </is>
      </c>
      <c r="AD16" s="439" t="inlineStr">
        <is>
          <t>Applicant organisations must be research institutes, higher education institutions or enterprises registered in mainland China (for 2024, registration before 30 June 2023 was required). Enterprise-led applications are concentrated in generic key technology and application demonstration categories; vehicle manufacturers, component suppliers and technology enterprises may all apply. Universities and research institutes primarily participate in basic research tasks. Project leaders must hold a senior professional title or doctoral degree.</t>
        </is>
      </c>
      <c r="AE16" s="439" t="inlineStr">
        <is>
          <t>Research, development and deployment</t>
        </is>
      </c>
      <c r="AF16" s="439" t="inlineStr">
        <is>
          <t>Applications are submitted online via the National Science and Technology Management Information System Public Service Platform (service.most.gov.cn). A single-round application procedure is used (online submission + defence review). Process: (1) applicant completes online project proposal (including budget); (2) recommending authority reviews and recommends; (3) professional agency conducts eligibility check and pre-review; (4) projects passing review proceed to full proposal submission; (5) expert committee defence review and competitive selection. Project duration is generally no more than 3 years.</t>
        </is>
      </c>
      <c r="AG16" s="439" t="inlineStr">
        <is>
          <t>3.25</t>
        </is>
      </c>
      <c r="AH16" s="439" t="inlineStr">
        <is>
          <t>CNY 100 million/year (2024 central funding estimate)</t>
        </is>
      </c>
      <c r="AI16" s="439" t="inlineStr">
        <is>
          <t>Annual central funding estimates are published with each annual call. During the 13th FYP period annual funding was larger (approximately CNY 900 million in 2018). During the 14th FYP period annual funding has been adjusted: CNY 346 million in 2023 (9 tasks), CNY 325 million in 2024 (8 tasks). Actual funding per project depends on review outcomes. Source: MIIT 2023 and 2024 calls for proposals.</t>
        </is>
      </c>
      <c r="AJ16" s="439" t="inlineStr">
        <is>
          <t>(1) Applicant must be a legal entity registered in mainland China; (2) Project leader must hold a senior professional title or doctoral degree, aged no more than 60 (no more than 40 for Young Scientist projects); (3) Enterprise-led projects must provide self-raised co-financing no less than 2 times central funding; (4) A given project may only be submitted through a single recommending authority; (5) Applicant and project leader must have no record of serious research misconduct; (6) Project duration generally no more than 3 years; (7) Projects may have no more than 5 sub-topics and no more than 8 participating organisations.</t>
        </is>
      </c>
      <c r="AK16" s="439" t="inlineStr">
        <is>
          <t>N/A</t>
        </is>
      </c>
      <c r="AL16" s="439" t="inlineStr">
        <is>
          <t>N/A</t>
        </is>
      </c>
      <c r="AM16" s="439" t="inlineStr">
        <is>
          <t>Yes. Enterprise-led generic key technology and application demonstration projects must provide co-financing at a ratio of no less than 2:1 relative to central funding (2024 standard). Basic research projects are in principle not required to provide co-financing.</t>
        </is>
      </c>
      <c r="AN16" s="439" t="inlineStr">
        <is>
          <t>Project origination and evaluation: (1) Annual calls for proposals are prepared and issued by MIIT, specifying the technology directions and tasks supported for that year. (2) Applicants submit materials online via the National Science and Technology Management Information System Public Service Platform. (3) Professional agency conducts eligibility check and pre-review (online review). (4) Projects passing pre-review proceed to full proposal submission and defence review. (5) Expert review committee conducts comprehensive evaluation and voting; projects are competitively selected. (6) After selection, task agreements are signed and central funding is disbursed.</t>
        </is>
      </c>
      <c r="AO16" s="439" t="inlineStr">
        <is>
          <t>N/A</t>
        </is>
      </c>
      <c r="AP16" s="439" t="inlineStr">
        <is>
          <t>N/A</t>
        </is>
      </c>
      <c r="AQ16" s="439" t="inlineStr">
        <is>
          <t>N/A</t>
        </is>
      </c>
      <c r="AR16" s="439" t="inlineStr">
        <is>
          <t>N/A</t>
        </is>
      </c>
      <c r="AS16" s="439" t="inlineStr">
        <is>
          <t>N/A</t>
        </is>
      </c>
      <c r="AT16" s="439" t="inlineStr">
        <is>
          <t>2023 central funding estimate: CNY 346 million; 2024 central funding estimate: CNY 325 million. Source: MIIT 2023 and 2024 calls for proposals. During the 13th FYP period annual funding fluctuated substantially, reaching approximately CNY 900 million in 2018.</t>
        </is>
      </c>
      <c r="AU16" s="439" t="inlineStr">
        <is>
          <t>N/A</t>
        </is>
      </c>
      <c r="AV16" s="439" t="inlineStr">
        <is>
          <t>N/A</t>
        </is>
      </c>
      <c r="AW16" s="439" t="inlineStr">
        <is>
          <t>C29; C28; C27; C26; D35; G45; J62; J63; M72</t>
        </is>
      </c>
      <c r="AX16" s="439" t="inlineStr">
        <is>
          <t>CO2</t>
        </is>
      </c>
      <c r="AY16" s="439" t="inlineStr">
        <is>
          <t>Positive</t>
        </is>
      </c>
      <c r="AZ16" s="439" t="inlineStr">
        <is>
          <t>Technological innovation; Industrial development; Energy security; Pollution control</t>
        </is>
      </c>
      <c r="BA16" s="439" t="inlineStr">
        <is>
          <t>Notice on Issuing the First Batch of 2016 Project Call for Proposals for the National Key R&amp;D Programme Pilot Special Projects (Guo Ke Fa Zi [2015] No. 384); Notice of the Ministry of Industry and Information Technology on Issuing the 2024 Call for Proposals for the National Key R&amp;D Programme New Energy Vehicle Key Special Project (Gong Xin Bu Gao Xin Han [2024] No. 224)</t>
        </is>
      </c>
      <c r="BB16" s="439" t="inlineStr">
        <is>
          <t>https://wap.miit.gov.cn/gyhxxhb/jgsj/gxjss/wjfb/art/2024/art_5073358011a14275befeebf4c6e8236c.html</t>
        </is>
      </c>
      <c r="BC16" s="439" t="inlineStr">
        <is>
          <t>https://service.most.gov.cn</t>
        </is>
      </c>
    </row>
    <row r="17">
      <c r="A17" s="439" t="inlineStr">
        <is>
          <t>CHNPIVRDDI03S000</t>
        </is>
      </c>
      <c r="B17" s="439" t="inlineStr">
        <is>
          <t>Instrument</t>
        </is>
      </c>
      <c r="C17" s="439" t="inlineStr">
        <is>
          <t>Public investment</t>
        </is>
      </c>
      <c r="D17" s="439" t="inlineStr">
        <is>
          <t>Government-funded RD&amp;D programmes</t>
        </is>
      </c>
      <c r="E17" s="439" t="inlineStr">
        <is>
          <t>Industry; Energy; Transport</t>
        </is>
      </c>
      <c r="F17" s="439" t="inlineStr">
        <is>
          <t>Hydrogen full value chain technologies (production, storage, transport, refuelling, use)</t>
        </is>
      </c>
      <c r="G17" s="439" t="inlineStr">
        <is>
          <t>氢能技术重点专项</t>
        </is>
      </c>
      <c r="H17" s="439" t="inlineStr">
        <is>
          <t>Hydrogen Technology Key Special Project</t>
        </is>
      </c>
      <c r="I17" s="439" t="inlineStr">
        <is>
          <t>Hydrogen Industry Development Medium- and Long-Term Plan (2021-2035)</t>
        </is>
      </c>
      <c r="J17" s="439" t="inlineStr">
        <is>
          <t>The Hydrogen Technology Key Special Project is a sub-programme under the National Key R&amp;D Programme, managed during the 14th Five-Year Plan period by the Ministry of Science and Technology (2023) and the National Energy Administration (from 2024 onwards). The programme is driven by the goals of promoting the energy revolution and building an energy powerhouse, systematically deploying R&amp;D across three major technology directions: green hydrogen production, safe and dense storage and transport, and efficient utilisation, with the target of achieving internationally advanced hydrogen technology R&amp;D capability by 2025. In 2023, 19 tasks were deployed with central funding of CNY 340 million; in 2024, 13 tasks were deployed with central funding of CNY 254 million (including 1 Young Scientist project at CNY 3 million); in 2025, 3 tasks were deployed (14th FYP closing year) with central funding of CNY 20 million. The programme originated from the Renewable Energy and Hydrogen Technology Key Special Project during the 13th FYP period (2018-2022, managed by MOST, cumulative central funding approximately CNY 2 billion). From 2023, it was separated into two independent special projects: Hydrogen Technology and Renewable Energy Technology. Enterprise-led projects require co-financing at a ratio of no less than 2:1 relative to central funding. Project duration is generally no more than 3 years.</t>
        </is>
      </c>
      <c r="K17" s="439" t="inlineStr">
        <is>
          <t>Climate change mitigation; Energy security; Industrial development; Technological innovation</t>
        </is>
      </c>
      <c r="L17" s="439" t="inlineStr">
        <is>
          <t>Direct</t>
        </is>
      </c>
      <c r="M17" s="439" t="inlineStr">
        <is>
          <t>Supply-side</t>
        </is>
      </c>
      <c r="N17" s="439" t="inlineStr">
        <is>
          <t>CHN</t>
        </is>
      </c>
      <c r="O17" s="439" t="inlineStr">
        <is>
          <t>national</t>
        </is>
      </c>
      <c r="P17" s="439" t="inlineStr">
        <is>
          <t>N/A</t>
        </is>
      </c>
      <c r="Q17" s="439" t="inlineStr">
        <is>
          <t>01/01/2023</t>
        </is>
      </c>
      <c r="R17" s="439" t="inlineStr">
        <is>
          <t>01/01/2023</t>
        </is>
      </c>
      <c r="S17" s="439" t="inlineStr">
        <is>
          <t>N/A</t>
        </is>
      </c>
      <c r="T17" s="439" t="inlineStr">
        <is>
          <t>N/A</t>
        </is>
      </c>
      <c r="U17" s="439" t="inlineStr">
        <is>
          <t>The programme was transferred from MOST to the National Energy Administration in 2024. In August 2024 the National Energy Administration issued the 2024 call for proposals, and in May 2025 the 2025 call was issued. Whether the programme continues beyond the 14th FYP period will be determined in the 15th Five-Year Plan.</t>
        </is>
      </c>
      <c r="V17" s="439">
        <f>IF(R17="","In force",IF(R17="N/A","In force",IF(TODAY()&lt;DATE(VALUE(RIGHT(R17,4)),VALUE(MID(R17,4,2)),VALUE(LEFT(R17,2))),"Scheduled",IF(S17="","In force",IF(S17="N/A","In force",IF(TODAY()&lt;DATE(VALUE(RIGHT(S17,4)),VALUE(MID(S17,4,2)),VALUE(LEFT(S17,2))),"In force","Ended"))))))</f>
        <v/>
      </c>
      <c r="W17" s="439" t="inlineStr">
        <is>
          <t>National Energy Administration (lead authority in the latter part of the 14th FYP); Ministry of Science and Technology (managing authority in the early 14th FYP); National Science and Technology Management Information System Public Service Platform (application and acceptance channel)</t>
        </is>
      </c>
      <c r="X17" s="439" t="inlineStr">
        <is>
          <t>Hydrogen technology R&amp;D outputs and demonstration facilities (hydrogen production equipment, storage and transport facilities, refuelling stations, fuel cell systems, etc.)</t>
        </is>
      </c>
      <c r="Y17" s="439" t="inlineStr">
        <is>
          <t>New</t>
        </is>
      </c>
      <c r="Z17" s="439" t="inlineStr">
        <is>
          <t>The programme deploys R&amp;D and demonstration activities across three major technology directions. (1) Green hydrogen production and scale conversion/storage: wind/solar hydrogen production and chemical process efficient coupling technology and demonstration, floating offshore electrolytic hydrogen production test platform, low-energy-consumption short-process hydrogen plus CO2 to methanol technology and integrated equipment, thermochemical hydrogen production technology and verification platform adapted to multi-source organic solid waste, etc. (2) Safe hydrogen storage and rapid transmission and distribution: liquid hydrogen storage-supply-refuelling-use technology and transport hub demonstration, high-pressure 50 MPa Type III hydrogen cylinder filling, storage/transport and use key technologies, geological hydrogen storage reservoir suitability and safety key technologies, integrated hydrogen energy storage and transport system development and verification for offshore platforms, etc. (3) Convenient hydrogen conversion and high-efficiency power: fuel cell system multi-dimensional parameter online monitoring and multi-domain state regulation technology, industrial ammonia-fed zero-carbon clean combustion key technology and application, proton exchange membrane fuel cell and heat pump coupled electricity-steam co-generation key technology, grid peak regulation megawatt-class solid oxide fuel cell system key technology and application demonstration, etc.</t>
        </is>
      </c>
      <c r="AA17" s="439" t="inlineStr">
        <is>
          <t>N/A</t>
        </is>
      </c>
      <c r="AB17" s="439" t="inlineStr">
        <is>
          <t>2024: 13 tasks with central funding estimate of CNY 254 million; 2023: 19 tasks with CNY 340 million. Enterprise-led projects require co-financing at a ratio of no less than 2:1 relative to central funding.</t>
        </is>
      </c>
      <c r="AC17" s="439" t="inlineStr">
        <is>
          <t>Enterprises; Government</t>
        </is>
      </c>
      <c r="AD17" s="439" t="inlineStr">
        <is>
          <t>Applicant organisations must be research institutes, higher education institutions or enterprises registered in mainland China. Application demonstration projects must be led by enterprises. Project leaders must hold a senior professional title or doctoral degree. Young Scientist project leaders must be aged no more than 40.</t>
        </is>
      </c>
      <c r="AE17" s="439" t="inlineStr">
        <is>
          <t>Research, development and deployment</t>
        </is>
      </c>
      <c r="AF17" s="439" t="inlineStr">
        <is>
          <t>Applications are submitted online via the National Science and Technology Management Information System Public Service Platform (service.most.gov.cn). A single-round application procedure is used (online submission + defence review). Process: (1) applicant completes online project proposal (including budget); (2) recommending authority reviews and recommends; (3) professional agency conducts eligibility check and pre-review; (4) projects passing review proceed to full proposal submission; (5) expert committee defence review and competitive selection. Project duration is generally no more than 3 years.</t>
        </is>
      </c>
      <c r="AG17" s="439" t="inlineStr">
        <is>
          <t>2.54</t>
        </is>
      </c>
      <c r="AH17" s="439" t="inlineStr">
        <is>
          <t>CNY 100 million/year (2024 central funding estimate)</t>
        </is>
      </c>
      <c r="AI17" s="439" t="inlineStr">
        <is>
          <t>Annual central funding estimates: 2023: CNY 340 million (19 tasks); 2024: CNY 254 million (13 tasks); 2025: CNY 20 million (3 tasks, 14th FYP closing year). Enterprise-led projects must provide co-financing at no less than 2:1. Source: MOST 2023 call for proposals, NEA 2024 and 2025 calls for proposals.</t>
        </is>
      </c>
      <c r="AJ17" s="439" t="inlineStr">
        <is>
          <t>(1) Applicant must be a legal entity registered in mainland China; (2) Project leader must hold a senior professional title or doctoral degree; (3) Application demonstration projects must be enterprise-led, with co-financing at a ratio of no less than 2:1; (4) A given project may only be submitted through a single recommending authority; (5) Project duration generally no more than 3 years; (6) Projects may have no more than 5 sub-topics and no more than 10 participating organisations; (7) Young Scientist projects may not set up sub-topics and may have no more than 3 participating organisations.</t>
        </is>
      </c>
      <c r="AK17" s="439" t="inlineStr">
        <is>
          <t>N/A</t>
        </is>
      </c>
      <c r="AL17" s="439" t="inlineStr">
        <is>
          <t>N/A</t>
        </is>
      </c>
      <c r="AM17" s="439" t="inlineStr">
        <is>
          <t>Yes. Application demonstration and generic key technology projects must be enterprise-led, with co-financing at a ratio of no less than 2:1 relative to central funding. Basic research and Young Scientist projects are in principle not required to provide co-financing.</t>
        </is>
      </c>
      <c r="AN17" s="439" t="inlineStr">
        <is>
          <t>Project origination and evaluation: (1) Annual calls for proposals are prepared and issued by the National Energy Administration (from 2024) or the Ministry of Science and Technology (2023). (2) Applicants submit materials online via the National Science and Technology Management Information System Public Service Platform. (3) Professional agency conducts eligibility check and online review. (4) Projects passing review proceed to full proposal submission and defence review. (5) Expert review committee conducts comprehensive evaluation and voting; projects are competitively selected. (6) After selection, task agreements are signed and funding is disbursed.</t>
        </is>
      </c>
      <c r="AO17" s="439" t="inlineStr">
        <is>
          <t>N/A</t>
        </is>
      </c>
      <c r="AP17" s="439" t="inlineStr">
        <is>
          <t>N/A</t>
        </is>
      </c>
      <c r="AQ17" s="439" t="inlineStr">
        <is>
          <t>N/A</t>
        </is>
      </c>
      <c r="AR17" s="439" t="inlineStr">
        <is>
          <t>N/A</t>
        </is>
      </c>
      <c r="AS17" s="439" t="inlineStr">
        <is>
          <t>N/A</t>
        </is>
      </c>
      <c r="AT17" s="439" t="inlineStr">
        <is>
          <t>2023 central funding estimate: CNY 340 million; 2024 central funding estimate: CNY 254 million; 2025 central funding estimate: CNY 20 million. Source: MOST 2023 call for proposals, NEA 2024 and 2025 calls for proposals.</t>
        </is>
      </c>
      <c r="AU17" s="439" t="inlineStr">
        <is>
          <t>N/A</t>
        </is>
      </c>
      <c r="AV17" s="439" t="inlineStr">
        <is>
          <t>N/A</t>
        </is>
      </c>
      <c r="AW17" s="439" t="inlineStr">
        <is>
          <t>C20; C24; C28; D35; G45; H49; M72</t>
        </is>
      </c>
      <c r="AX17" s="439" t="inlineStr">
        <is>
          <t>CO2</t>
        </is>
      </c>
      <c r="AY17" s="439" t="inlineStr">
        <is>
          <t>Positive</t>
        </is>
      </c>
      <c r="AZ17" s="439" t="inlineStr">
        <is>
          <t>Technological innovation; Industrial development; Energy security; Pollution control</t>
        </is>
      </c>
      <c r="BA17" s="439" t="inlineStr">
        <is>
          <t>Notice of the Ministry of Science and Technology on Issuing the 2023 Call for Proposals for the National Key R&amp;D Programme Hydrogen Technology Key Special Project; Notice of the National Energy Administration on Issuing the 2024 Call for Proposals for the National Key R&amp;D Programme Hydrogen Technology Key Special Project; Hydrogen Industry Development Medium- and Long-Term Plan (2021-2035)</t>
        </is>
      </c>
      <c r="BB17" s="439" t="inlineStr">
        <is>
          <t>https://service.most.gov.cn</t>
        </is>
      </c>
      <c r="BC17" s="439" t="inlineStr">
        <is>
          <t>N/A</t>
        </is>
      </c>
    </row>
    <row r="18">
      <c r="A18" s="439" t="inlineStr">
        <is>
          <t>CHNPIVRDDI04S000</t>
        </is>
      </c>
      <c r="B18" s="439" t="inlineStr">
        <is>
          <t>Instrument</t>
        </is>
      </c>
      <c r="C18" s="439" t="inlineStr">
        <is>
          <t>Public investment</t>
        </is>
      </c>
      <c r="D18" s="439" t="inlineStr">
        <is>
          <t>Government-funded RD&amp;D programmes</t>
        </is>
      </c>
      <c r="E18" s="439" t="inlineStr">
        <is>
          <t>Energy</t>
        </is>
      </c>
      <c r="F18" s="439" t="inlineStr">
        <is>
          <t>Renewable energy generation (solar PV, wind power, biomass energy, etc.)</t>
        </is>
      </c>
      <c r="G18" s="439" t="inlineStr">
        <is>
          <t>可再生能源技术重点专项</t>
        </is>
      </c>
      <c r="H18" s="439" t="inlineStr">
        <is>
          <t>Renewable Energy Technology Key Special Project</t>
        </is>
      </c>
      <c r="I18" s="439" t="inlineStr">
        <is>
          <t>14th Five-Year Plan for Energy Sector Science and Technology Innovation; 14th Five-Year Plan for Renewable Energy Development</t>
        </is>
      </c>
      <c r="J18" s="439" t="inlineStr">
        <is>
          <t>The Renewable Energy Technology Key Special Project is a sub-programme under the National Key R&amp;D Programme, managed by the National Energy Administration during the 14th Five-Year Plan period. The programme addresses the major science and technology needs for upgrading and large-scale development of China's renewable energy industry, strengthening foundations, pursuing frontiers, and emphasising cross-disciplinary approaches. It targets breakthroughs in a series of key technologies including solar PV, wind power and biomass fuels, comprehensively enhancing independent innovation capability in renewable energy. In 2024, 21 guideline tasks (including 2 Young Scientist tasks) were deployed across 4 technology directions (solar PV, wind energy, biomass fuels, and cross-cutting and basic frontiers), with central funding of CNY 376 million allocated. The programme originated from the Renewable Energy and Hydrogen Technology Key Special Project during the 13th FYP period (2018-2022, managed by MOST, cumulative central funding approximately CNY 2 billion). From 2024, it was separated into two independent special projects: Renewable Energy Technology and Hydrogen Technology. Enterprise-led projects require co-financing at a ratio of no less than 1:1 relative to central funding. Project duration is generally no more than 4 years.</t>
        </is>
      </c>
      <c r="K18" s="439" t="inlineStr">
        <is>
          <t>Climate change mitigation; Energy security; Industrial development; Technological innovation</t>
        </is>
      </c>
      <c r="L18" s="439" t="inlineStr">
        <is>
          <t>Direct</t>
        </is>
      </c>
      <c r="M18" s="439" t="inlineStr">
        <is>
          <t>Supply-side</t>
        </is>
      </c>
      <c r="N18" s="439" t="inlineStr">
        <is>
          <t>CHN</t>
        </is>
      </c>
      <c r="O18" s="439" t="inlineStr">
        <is>
          <t>national</t>
        </is>
      </c>
      <c r="P18" s="439" t="inlineStr">
        <is>
          <t>N/A</t>
        </is>
      </c>
      <c r="Q18" s="439" t="inlineStr">
        <is>
          <t>15/08/2024</t>
        </is>
      </c>
      <c r="R18" s="439" t="inlineStr">
        <is>
          <t>15/08/2024</t>
        </is>
      </c>
      <c r="S18" s="439" t="inlineStr">
        <is>
          <t>N/A</t>
        </is>
      </c>
      <c r="T18" s="439" t="inlineStr">
        <is>
          <t>N/A</t>
        </is>
      </c>
      <c r="U18" s="439" t="inlineStr">
        <is>
          <t>The programme was separated from the original Renewable Energy and Hydrogen Technology Key Special Project in 2024 and is managed by the National Energy Administration. The first annual call for proposals was issued in August 2024 (Guo Neng Fa Ke Ji [2024] No. 63). Whether the programme continues beyond the 14th FYP period will be determined in the 15th Five-Year Plan.</t>
        </is>
      </c>
      <c r="V18" s="439">
        <f>IF(R18="","In force",IF(R18="N/A","In force",IF(TODAY()&lt;DATE(VALUE(RIGHT(R18,4)),VALUE(MID(R18,4,2)),VALUE(LEFT(R18,2))),"Scheduled",IF(S18="","In force",IF(S18="N/A","In force",IF(TODAY()&lt;DATE(VALUE(RIGHT(S18,4)),VALUE(MID(S18,4,2)),VALUE(LEFT(S18,2))),"In force","Ended"))))))</f>
        <v/>
      </c>
      <c r="W18" s="439" t="inlineStr">
        <is>
          <t>National Energy Administration (lead authority during the 14th FYP period); National Science and Technology Management Information System Public Service Platform (application and acceptance channel)</t>
        </is>
      </c>
      <c r="X18" s="439" t="inlineStr">
        <is>
          <t>Renewable energy technology R&amp;D outputs and demonstration facilities (solar PV cells, wind turbines, biomass fuel production facilities, etc.)</t>
        </is>
      </c>
      <c r="Y18" s="439" t="inlineStr">
        <is>
          <t>New</t>
        </is>
      </c>
      <c r="Z18" s="439" t="inlineStr">
        <is>
          <t>The programme deploys R&amp;D and demonstration activities across four major technology directions. (1) Solar PV: digital-intelligent PV O&amp;M technology, high-reliability crystalline silicon modules, new thin-film PV cells, tandem cells, perovskite-based tandem cells, etc. (2) Wind energy: high-power offshore floating vertical-axis wind turbines, deep-sea ultra-large wind turbine key technologies, etc. (3) Biomass fuels: key technologies for biomass-to-liquid fuel production, etc. (4) Cross-cutting and basic frontiers: basic frontier research on diversified renewable energy development and utilisation, etc. Projects are categorised as basic research, generic key technology or application demonstration.</t>
        </is>
      </c>
      <c r="AA18" s="439" t="inlineStr">
        <is>
          <t>N/A</t>
        </is>
      </c>
      <c r="AB18" s="439" t="inlineStr">
        <is>
          <t>2024: 21 guideline tasks with central funding estimate of CNY 376 million (including CNY 6 million for Young Scientist projects). Basic research projects are in principle not required to provide co-financing; generic key technology and application demonstration projects require co-financing at a ratio of no less than 1:1 relative to central funding. Each guideline task is expected to support 1-2 projects.</t>
        </is>
      </c>
      <c r="AC18" s="439" t="inlineStr">
        <is>
          <t>Enterprises; Government</t>
        </is>
      </c>
      <c r="AD18" s="439" t="inlineStr">
        <is>
          <t>Applicant organisations must be research institutes, higher education institutions or enterprises registered in mainland China. Application demonstration projects must be led by enterprises. Project leaders must hold a senior professional title or doctoral degree. Young Scientist project leaders: males born on or after 1 January 1984, females born on or after 1 January 1982.</t>
        </is>
      </c>
      <c r="AE18" s="439" t="inlineStr">
        <is>
          <t>Research, development and deployment</t>
        </is>
      </c>
      <c r="AF18" s="439" t="inlineStr">
        <is>
          <t>Applications are submitted online via the National Science and Technology Management Information System Public Service Platform (service.most.gov.cn). A single-round application procedure is used (online submission + defence review). Process: (1) applicant completes online project proposal (including budget); (2) recommending authority reviews and recommends; (3) professional agency conducts eligibility check and pre-review; (4) projects passing review proceed to full proposal submission; (5) expert committee defence review and competitive selection. When the top two evaluated projects have similar scores but clearly different technology routes, both may be supported simultaneously with two-phase implementation. Project duration is no more than 4 years.</t>
        </is>
      </c>
      <c r="AG18" s="439" t="inlineStr">
        <is>
          <t>3.76</t>
        </is>
      </c>
      <c r="AH18" s="439" t="inlineStr">
        <is>
          <t>CNY 100 million/year (2024 central funding estimate)</t>
        </is>
      </c>
      <c r="AI18" s="439" t="inlineStr">
        <is>
          <t>2024 central funding estimate: CNY 376 million (21 guideline tasks, including 2 Young Scientist tasks at CNY 6 million). Generic key technology and application demonstration projects require co-financing at a ratio of no less than 1:1 relative to central funding. Source: NEA 2024 call for proposals (Guo Neng Fa Ke Ji [2024] No. 63).</t>
        </is>
      </c>
      <c r="AJ18" s="439" t="inlineStr">
        <is>
          <t>(1) Applicant must be a legal entity registered in mainland China; (2) Project leader must hold a senior professional title or doctoral degree; (3) Generic key technology and application demonstration projects require co-financing at a ratio of no less than 1:1 relative to central funding; (4) Basic research projects may have no more than 4 sub-topics and no more than 6 participating organisations; (5) Generic key technology/application demonstration projects may have no more than 5 sub-topics and no more than 10 participating organisations; (6) Young Scientist projects may not set up sub-topics and may have no more than 3 participating organisations; (7) Project duration no more than 4 years.</t>
        </is>
      </c>
      <c r="AK18" s="439" t="inlineStr">
        <is>
          <t>N/A</t>
        </is>
      </c>
      <c r="AL18" s="439" t="inlineStr">
        <is>
          <t>N/A</t>
        </is>
      </c>
      <c r="AM18" s="439" t="inlineStr">
        <is>
          <t>Yes. Generic key technology and application demonstration projects must provide co-financing at a ratio of no less than 1:1 relative to central funding. Basic research and Young Scientist projects are in principle not required to provide co-financing.</t>
        </is>
      </c>
      <c r="AN18" s="439" t="inlineStr">
        <is>
          <t>Project origination and evaluation: (1) Annual calls for proposals are prepared and issued by the National Energy Administration. (2) Applicants submit materials online via the National Science and Technology Management Information System Public Service Platform. (3) Professional agency conducts eligibility check and online review. (4) Projects passing review proceed to full proposal submission and defence review. (5) Expert review committee conducts comprehensive evaluation and voting; projects are competitively selected. When the top two have similar scores but clearly different technology routes, both may be supported with two-phase implementation. (6) After selection, task agreements are signed and funding is disbursed.</t>
        </is>
      </c>
      <c r="AO18" s="439" t="inlineStr">
        <is>
          <t>N/A</t>
        </is>
      </c>
      <c r="AP18" s="439" t="inlineStr">
        <is>
          <t>N/A</t>
        </is>
      </c>
      <c r="AQ18" s="439" t="inlineStr">
        <is>
          <t>N/A</t>
        </is>
      </c>
      <c r="AR18" s="439" t="inlineStr">
        <is>
          <t>N/A</t>
        </is>
      </c>
      <c r="AS18" s="439" t="inlineStr">
        <is>
          <t>N/A</t>
        </is>
      </c>
      <c r="AT18" s="439" t="inlineStr">
        <is>
          <t>2024 central funding estimate: CNY 376 million (21 guideline tasks). Source: NEA 2024 call for proposals (Guo Neng Fa Ke Ji [2024] No. 63).</t>
        </is>
      </c>
      <c r="AU18" s="439" t="inlineStr">
        <is>
          <t>N/A</t>
        </is>
      </c>
      <c r="AV18" s="439" t="inlineStr">
        <is>
          <t>N/A</t>
        </is>
      </c>
      <c r="AW18" s="439" t="inlineStr">
        <is>
          <t>D35; C28; C20</t>
        </is>
      </c>
      <c r="AX18" s="439" t="inlineStr">
        <is>
          <t>CO2</t>
        </is>
      </c>
      <c r="AY18" s="439" t="inlineStr">
        <is>
          <t>Positive</t>
        </is>
      </c>
      <c r="AZ18" s="439" t="inlineStr">
        <is>
          <t>Technological innovation; Industrial development; Energy security; Pollution control</t>
        </is>
      </c>
      <c r="BA18" s="439" t="inlineStr">
        <is>
          <t>Notice of the National Energy Administration on Issuing the 2024 Call for Proposals for the National Key R&amp;D Programme Renewable Energy Technology Key Special Project (Guo Neng Fa Ke Ji [2024] No. 63)</t>
        </is>
      </c>
      <c r="BB18" s="439" t="inlineStr">
        <is>
          <t>https://service.most.gov.cn</t>
        </is>
      </c>
      <c r="BC18" s="439" t="inlineStr">
        <is>
          <t>N/A</t>
        </is>
      </c>
    </row>
    <row r="19">
      <c r="A19" s="439" t="inlineStr">
        <is>
          <t>CHNPIVRDDI05S000</t>
        </is>
      </c>
      <c r="B19" s="439" t="inlineStr">
        <is>
          <t>Instrument</t>
        </is>
      </c>
      <c r="C19" s="439" t="inlineStr">
        <is>
          <t>Public investment</t>
        </is>
      </c>
      <c r="D19" s="439" t="inlineStr">
        <is>
          <t>Government-funded RD&amp;D programmes</t>
        </is>
      </c>
      <c r="E19" s="439" t="inlineStr">
        <is>
          <t>Energy</t>
        </is>
      </c>
      <c r="F19" s="439" t="inlineStr">
        <is>
          <t>Energy storage and smart grid technologies</t>
        </is>
      </c>
      <c r="G19" s="439" t="inlineStr">
        <is>
          <t>储能与智能电网技术重点专项</t>
        </is>
      </c>
      <c r="H19" s="439" t="inlineStr">
        <is>
          <t>Energy Storage and Smart Grid Technology Key Special Project</t>
        </is>
      </c>
      <c r="I19" s="439" t="inlineStr">
        <is>
          <t>14th Five-Year Plan for Energy Sector Science and Technology Innovation; 14th Five-Year Plan for New-Type Energy Storage Development Implementation Plan</t>
        </is>
      </c>
      <c r="J19" s="439" t="inlineStr">
        <is>
          <t>The Energy Storage and Smart Grid Technology Key Special Project is a sub-programme under the National Key R&amp;D Programme. The call for proposals (draft for public comment) was issued by the Ministry of Science and Technology in February 2021, with formal launch in May 2021. The programme aims to support the carbon peak and carbon neutrality strategy, deploying R&amp;D tasks across 7 directions: medium-to-long duration energy storage, short-duration high-frequency energy storage, ultra-long duration energy storage, high-proportion renewable energy active support, ultra-large AC/DC hybrid grid secure and efficient operation, multi-user supply-demand interactive electricity use and energy efficiency improvement, and energy storage and smart grid fundamental supporting technologies. In 2021, central funding of CNY 667 million was allocated (20 guideline tasks). In 2024, management was transferred to the National Energy Administration, with 10 guideline tasks deployed (including 1 ministry-region linkage project and 3 Young Scientist projects); central funding was not publicly disclosed. Enterprise-led projects require co-financing at a ratio of no less than 2:1 relative to central funding. Project duration is generally no more than 3 years.</t>
        </is>
      </c>
      <c r="K19" s="439" t="inlineStr">
        <is>
          <t>Climate change mitigation; Energy security; Technological innovation</t>
        </is>
      </c>
      <c r="L19" s="439" t="inlineStr">
        <is>
          <t>Indirect</t>
        </is>
      </c>
      <c r="M19" s="439" t="inlineStr">
        <is>
          <t>Supply-side</t>
        </is>
      </c>
      <c r="N19" s="439" t="inlineStr">
        <is>
          <t>CHN</t>
        </is>
      </c>
      <c r="O19" s="439" t="inlineStr">
        <is>
          <t>national</t>
        </is>
      </c>
      <c r="P19" s="439" t="inlineStr">
        <is>
          <t>N/A</t>
        </is>
      </c>
      <c r="Q19" s="439" t="inlineStr">
        <is>
          <t>02/02/2021</t>
        </is>
      </c>
      <c r="R19" s="439" t="inlineStr">
        <is>
          <t>02/02/2021</t>
        </is>
      </c>
      <c r="S19" s="439" t="inlineStr">
        <is>
          <t>N/A</t>
        </is>
      </c>
      <c r="T19" s="439" t="inlineStr">
        <is>
          <t>N/A</t>
        </is>
      </c>
      <c r="U19" s="439" t="inlineStr">
        <is>
          <t>The programme was transferred from MOST (managed by the MIIT Industry Development Promotion Centre as the professional management agency) to the National Energy Administration in 2024. In August 2024 the NEA issued the 2024 call for proposals (Guo Neng Fa Ke Ji [2024] No. 65), and in May 2025 the 2025 call was issued. Whether the programme continues into the 15th FYP period remains to be determined.</t>
        </is>
      </c>
      <c r="V19" s="439">
        <f>IF(R19="","In force",IF(R19="N/A","In force",IF(TODAY()&lt;DATE(VALUE(RIGHT(R19,4)),VALUE(MID(R19,4,2)),VALUE(LEFT(R19,2))),"Scheduled",IF(S19="","In force",IF(S19="N/A","In force",IF(TODAY()&lt;DATE(VALUE(RIGHT(S19,4)),VALUE(MID(S19,4,2)),VALUE(LEFT(S19,2))),"In force","Ended"))))))</f>
        <v/>
      </c>
      <c r="W19" s="439" t="inlineStr">
        <is>
          <t>National Energy Administration (lead authority in the latter part of the 14th FYP); Ministry of Science and Technology (managing authority in the early 14th FYP, with MIIT Industry Development Promotion Centre as the professional management agency); National Science and Technology Management Information System Public Service Platform (application and acceptance channel)</t>
        </is>
      </c>
      <c r="X19" s="439" t="inlineStr">
        <is>
          <t>Energy storage technology R&amp;D outputs and demonstration facilities (Li-ion battery storage, flow batteries, compressed air energy storage, supercapacitors, solid-state batteries, etc.); Smart grid technology R&amp;D outputs and demonstration facilities</t>
        </is>
      </c>
      <c r="Y19" s="439" t="inlineStr">
        <is>
          <t>New</t>
        </is>
      </c>
      <c r="Z19" s="439" t="inlineStr">
        <is>
          <t>The programme deploys R&amp;D and demonstration activities across seven major technology directions. (1) Medium-to-long duration energy storage: GWh-class Li-ion battery energy storage systems, MWh-class solid-state Li-ion batteries, flow batteries, etc. (2) Short-duration high-frequency energy storage: low-cost supercapacitors, flywheel energy storage, etc. (3) Ultra-long duration energy storage: large-scale compressed air energy storage, etc. (4) High-proportion renewable energy active support: PV/wind farm transient frequency and voltage support, large-scale storage cluster coordinated control, etc. (5) Ultra-large AC/DC hybrid grid secure and efficient operation: large grid stability enhancement, multi-infeed DC commutation failure prevention, etc. (6) Multi-user supply-demand interactive electricity use and energy efficiency improvement: virtual power plant aggregation and dispatch, etc. (7) Fundamental supporting technologies: dry-type DC capacitor film, high-voltage switchable device driver chips, new environmentally friendly insulating gases, high-voltage power equipment multi-physics simulation, etc.</t>
        </is>
      </c>
      <c r="AA19" s="439" t="inlineStr">
        <is>
          <t>N/A</t>
        </is>
      </c>
      <c r="AB19" s="439" t="inlineStr">
        <is>
          <t>2021: central funding estimate of CNY 667 million (20 guideline tasks). 2024: central funding for 10 guideline tasks not publicly disclosed. Individual project central funding is typically in the tens of millions of yuan range (reference cases: 2 key special projects approved in Inner Mongolia with combined central funding of CNY 80 million; a hybrid energy storage technology project for high-proportion renewable energy integration with central funding of CNY 27.19 million). Enterprise-led projects require co-financing at a ratio of no less than 2:1 relative to central funding.</t>
        </is>
      </c>
      <c r="AC19" s="439" t="inlineStr">
        <is>
          <t>Enterprises; Government</t>
        </is>
      </c>
      <c r="AD19" s="439" t="inlineStr">
        <is>
          <t>Applicant organisations must be research institutes, higher education institutions or enterprises registered in mainland China. Generic key technology and application demonstration projects must be led by enterprises. Project leaders must hold a senior professional title or doctoral degree. Young Scientist project leaders must be aged no more than 40.</t>
        </is>
      </c>
      <c r="AE19" s="439" t="inlineStr">
        <is>
          <t>Research, development and deployment</t>
        </is>
      </c>
      <c r="AF19" s="439" t="inlineStr">
        <is>
          <t>Applications are submitted online via the National Science and Technology Management Information System Public Service Platform (service.most.gov.cn). A single-round application procedure is used (online submission + defence review). Process: (1) applicant completes online project proposal (including budget); (2) recommending authority reviews and recommends; (3) professional agency conducts eligibility check and pre-review (online review); (4) projects passing pre-review proceed to full proposal submission; (5) expert committee defence review and competitive selection. For guideline directions expected to support 1-2 projects, if the top two have similar scores but clearly different technology routes, both may be approved simultaneously.</t>
        </is>
      </c>
      <c r="AG19" s="439" t="inlineStr">
        <is>
          <t>N/A</t>
        </is>
      </c>
      <c r="AH19" s="439" t="inlineStr">
        <is>
          <t>N/A</t>
        </is>
      </c>
      <c r="AI19" s="439" t="inlineStr">
        <is>
          <t>2021 central funding estimate: CNY 667 million (20 tasks). 2024 central funding estimate not publicly disclosed. Enterprise-led projects require co-financing at a ratio of no less than 2:1 relative to central funding. Source: MOST 2021 call for proposals, NEA 2024 call for proposals. 2024 funding was not specified in public information.</t>
        </is>
      </c>
      <c r="AJ19" s="439" t="inlineStr">
        <is>
          <t>(1) Applicant must be a legal entity registered in mainland China; (2) Project leader must hold a senior professional title or doctoral degree; (3) Generic key technology and application demonstration projects must be enterprise-led, with co-financing at a ratio of no less than 2:1; (4) Basic research projects are in principle not required to provide co-financing; (5) Project duration generally no more than 3 years; (6) A given project may only be submitted through a single recommending authority; (7) Applicant and project leader must have no record of serious research misconduct.</t>
        </is>
      </c>
      <c r="AK19" s="439" t="inlineStr">
        <is>
          <t>N/A</t>
        </is>
      </c>
      <c r="AL19" s="439" t="inlineStr">
        <is>
          <t>N/A</t>
        </is>
      </c>
      <c r="AM19" s="439" t="inlineStr">
        <is>
          <t>Yes. Generic key technology and application demonstration projects must be enterprise-led, with co-financing at a ratio of no less than 2:1 relative to central funding. Basic research and Young Scientist projects are in principle not required to provide co-financing. The Inner Mongolia ministry-region linkage project with CNY 80 million in central funding leveraged over CNY 180 million in enterprise R&amp;D investment.</t>
        </is>
      </c>
      <c r="AN19" s="439" t="inlineStr">
        <is>
          <t>Project origination and evaluation: (1) Annual calls for proposals are prepared and issued by the National Energy Administration (from 2024) or the Ministry of Science and Technology (2021-2023). (2) Applicants submit materials online via the National Science and Technology Management Information System Public Service Platform. (3) Professional agency conducts eligibility check and online review. (4) Projects passing review proceed to full proposal submission and defence review. (5) Expert review committee conducts comprehensive evaluation and voting; projects are competitively selected. (6) After selection, task agreements are signed and funding is disbursed.</t>
        </is>
      </c>
      <c r="AO19" s="439" t="inlineStr">
        <is>
          <t>N/A</t>
        </is>
      </c>
      <c r="AP19" s="439" t="inlineStr">
        <is>
          <t>N/A</t>
        </is>
      </c>
      <c r="AQ19" s="439" t="inlineStr">
        <is>
          <t>N/A</t>
        </is>
      </c>
      <c r="AR19" s="439" t="inlineStr">
        <is>
          <t>N/A</t>
        </is>
      </c>
      <c r="AS19" s="439" t="inlineStr">
        <is>
          <t>N/A</t>
        </is>
      </c>
      <c r="AT19" s="439" t="inlineStr">
        <is>
          <t>2021 central funding estimate: CNY 667 million. 2024 funding not publicly disclosed. Source: MOST 2021 call for proposals.</t>
        </is>
      </c>
      <c r="AU19" s="439" t="inlineStr">
        <is>
          <t>N/A</t>
        </is>
      </c>
      <c r="AV19" s="439" t="inlineStr">
        <is>
          <t>N/A</t>
        </is>
      </c>
      <c r="AW19" s="439" t="inlineStr">
        <is>
          <t>D35; C28; C27; C26; M72; J62; J63</t>
        </is>
      </c>
      <c r="AX19" s="439" t="inlineStr">
        <is>
          <t>CO2</t>
        </is>
      </c>
      <c r="AY19" s="439" t="inlineStr">
        <is>
          <t>Positive</t>
        </is>
      </c>
      <c r="AZ19" s="439" t="inlineStr">
        <is>
          <t>Technological innovation; Energy security; Industrial development</t>
        </is>
      </c>
      <c r="BA19" s="439" t="inlineStr">
        <is>
          <t>Notice of the Ministry of Science and Technology on Issuing the 2021 Call for Proposals for the National Key R&amp;D Programme Energy Storage and Smart Grid Technology Key Special Project (Guo Ke Fa Zi [2021] No. 137); Notice of the National Energy Administration on Issuing the 2024 Call for Proposals for the National Key R&amp;D Programme Energy Storage and Smart Grid Technology Key Special Project (Guo Neng Fa Ke Ji [2024] No. 65)</t>
        </is>
      </c>
      <c r="BB19" s="439" t="inlineStr">
        <is>
          <t>https://service.most.gov.cn</t>
        </is>
      </c>
      <c r="BC19" s="439" t="inlineStr">
        <is>
          <t>N/A</t>
        </is>
      </c>
    </row>
    <row r="20">
      <c r="A20" s="439" t="inlineStr">
        <is>
          <t>CHNPIVRDDI06S000</t>
        </is>
      </c>
      <c r="B20" s="439" t="inlineStr">
        <is>
          <t>Instrument</t>
        </is>
      </c>
      <c r="C20" s="439" t="inlineStr">
        <is>
          <t>Public investment</t>
        </is>
      </c>
      <c r="D20" s="439" t="inlineStr">
        <is>
          <t>Government-funded RD&amp;D programmes</t>
        </is>
      </c>
      <c r="E20" s="439" t="inlineStr">
        <is>
          <t>Industry; Buildings</t>
        </is>
      </c>
      <c r="F20" s="439" t="inlineStr">
        <is>
          <t>Circular economy (solid waste resource utilisation, cleaner production, eco-design, green supply chains, etc.)</t>
        </is>
      </c>
      <c r="G20" s="439" t="inlineStr">
        <is>
          <t>循环经济关键技术与装备重点专项</t>
        </is>
      </c>
      <c r="H20" s="439" t="inlineStr">
        <is>
          <t>Circular Economy Key Technologies and Equipment Key Special Project</t>
        </is>
      </c>
      <c r="I20" s="439" t="inlineStr">
        <is>
          <t>14th Five-Year Plan for Circular Economy Development; 14th Five-Year Plan for Ecological and Environmental Science and Technology Innovation</t>
        </is>
      </c>
      <c r="J20" s="439" t="inlineStr">
        <is>
          <t>The Circular Economy Key Technologies and Equipment Key Special Project is a sub-programme under the National Key R&amp;D Programme, with an implementation period from 2022 to 2026. The Ministry of Ecology and Environment serves as the lead responsible authority, and the NSFC Administrative Centre for China's Agenda 21 serves as the professional project management agency. The programme addresses national strategic needs by focusing on three major scientific and technological challenges: source reduction and hazard mitigation, process cleaner production, and high-quality circular utilisation. It deploys activities across 8 major directions: circular economy basic theory and disruptive technologies, product eco-design and green supply chain construction, metallurgical and chemical cleaner production and solid waste source reduction, chemical environmental health risk control and green substitution, industrial solid waste comprehensive utilisation and collaborative disposal, waste material intelligent separation and high-quality recycling, urban and rural waste and medical waste efficient classified utilisation, and key regional circular economy system integration and demonstration. In 2022, the first batch of approximately 30 projects was launched with central funding of approximately CNY 600 million. In 2024, 28 research tasks were deployed (including 6 Young Scientist projects and 4 S&amp;T SME projects) with central fiscal funding of CNY 438 million. Enterprise-led projects require co-financing at a ratio of no less than 1:1 (generic key technology category) or 2:1 (application demonstration category) relative to central funding.</t>
        </is>
      </c>
      <c r="K20" s="439" t="inlineStr">
        <is>
          <t>Pollution control; Climate change mitigation; Circular economy; Industrial development; Technological innovation</t>
        </is>
      </c>
      <c r="L20" s="439" t="inlineStr">
        <is>
          <t>Indirect</t>
        </is>
      </c>
      <c r="M20" s="439" t="inlineStr">
        <is>
          <t>Supply-side</t>
        </is>
      </c>
      <c r="N20" s="439" t="inlineStr">
        <is>
          <t>CHN</t>
        </is>
      </c>
      <c r="O20" s="439" t="inlineStr">
        <is>
          <t>national</t>
        </is>
      </c>
      <c r="P20" s="439" t="inlineStr">
        <is>
          <t>N/A</t>
        </is>
      </c>
      <c r="Q20" s="439" t="inlineStr">
        <is>
          <t>01/01/2022</t>
        </is>
      </c>
      <c r="R20" s="439" t="inlineStr">
        <is>
          <t>01/01/2022</t>
        </is>
      </c>
      <c r="S20" s="439" t="inlineStr">
        <is>
          <t>31/12/2026</t>
        </is>
      </c>
      <c r="T20" s="439" t="inlineStr">
        <is>
          <t>N/A</t>
        </is>
      </c>
      <c r="U20" s="439" t="inlineStr">
        <is>
          <t>The programme runs from 2022 to 2026, spanning the mid-to-late 14th FYP period. Following the 2023 management reform, the lead responsible authority was adjusted to the Ministry of Ecology and Environment. Annual calls for proposals are issued to adjust specific tasks; the 2024 call was issued in August 2024 (Huan Ke Cai Han [2024] No. 55).</t>
        </is>
      </c>
      <c r="V20" s="439">
        <f>IF(R20="","In force",IF(R20="N/A","In force",IF(TODAY()&lt;DATE(VALUE(RIGHT(R20,4)),VALUE(MID(R20,4,2)),VALUE(LEFT(R20,2))),"Scheduled",IF(S20="","In force",IF(S20="N/A","In force",IF(TODAY()&lt;DATE(VALUE(RIGHT(S20,4)),VALUE(MID(S20,4,2)),VALUE(LEFT(S20,2))),"In force","Ended"))))))</f>
        <v/>
      </c>
      <c r="W20" s="439" t="inlineStr">
        <is>
          <t>Ministry of Ecology and Environment (lead responsible authority); NSFC Administrative Centre for China's Agenda 21 (professional project management agency); National Science and Technology Management Information System Public Service Platform (application and acceptance channel)</t>
        </is>
      </c>
      <c r="X20" s="439" t="inlineStr">
        <is>
          <t>Circular economy technology R&amp;D outputs and demonstration facilities (solid waste resource utilisation equipment, cleaner production processes, waste material intelligent dismantling equipment, green product design tools/databases, etc.)</t>
        </is>
      </c>
      <c r="Y20" s="439" t="inlineStr">
        <is>
          <t>New</t>
        </is>
      </c>
      <c r="Z20" s="439" t="inlineStr">
        <is>
          <t>The programme deploys R&amp;D and demonstration activities across eight major task directions. (1) Circular economy basic theory and disruptive technologies: precise tracing and risk control of stock hazardous waste in chemical/metallurgical industries, plastic waste marine leakage precise monitoring and interception/removal, etc. (2) Product eco-design and green supply chain construction: digital green product design technology, green supply chain technology, etc. (3) Metallurgical and chemical cleaner production and solid waste source reduction: valuable metal separation and pollution control from lead liquid slag, silicon smelting and processing waste source reduction and recycling, etc. (4) Chemical environmental health risk control and green substitution: chemical environmental health risk control technology, green alternative development, etc. (5) Industrial solid waste comprehensive utilisation and collaborative disposal: metal recovery and pollution control from typical spent multi-metal catalysts, IC industry hazardous waste liquid resource recovery and purification, etc. (6) Waste material intelligent separation and high-quality recycling: end-of-life Li-ion battery integrated pyrolysis equipment and deep lithium extraction technology, etc. (7) Urban and rural waste and medical waste classified utilisation: classified domestic waste refined utilisation and collaborative carbon reduction technology, etc. (8) Key regional circular economy system integration and demonstration.</t>
        </is>
      </c>
      <c r="AA20" s="439" t="inlineStr">
        <is>
          <t>N/A</t>
        </is>
      </c>
      <c r="AB20" s="439" t="inlineStr">
        <is>
          <t>2024: 28 research tasks with central fiscal funding estimate of CNY 438 million (including CNY 12 million for Young Scientist projects and CNY 8 million for S&amp;T SME projects). 2022: first batch of approximately 30 projects with central funding of approximately CNY 600 million. Enterprise-led generic key technology projects require co-financing at no less than 1:1; application demonstration projects at no less than 2:1.</t>
        </is>
      </c>
      <c r="AC20" s="439" t="inlineStr">
        <is>
          <t>Enterprises; Government</t>
        </is>
      </c>
      <c r="AD20" s="439" t="inlineStr">
        <is>
          <t>Applicant organisations must be research institutes, higher education institutions or enterprises registered in mainland China. Generic key technology and application demonstration projects must be led by enterprises. Project leaders must hold a senior professional title or doctoral degree. S&amp;T SME projects (CNY 2 million central funding each) are also available, encouraging participation by small and medium-sized enterprises.</t>
        </is>
      </c>
      <c r="AE20" s="439" t="inlineStr">
        <is>
          <t>Research, development and deployment</t>
        </is>
      </c>
      <c r="AF20" s="439" t="inlineStr">
        <is>
          <t>Applications are submitted online via the National Science and Technology Management Information System Public Service Platform (service.most.gov.cn). A single-round application procedure is used (online submission + defence review). Process: (1) applicant completes online project proposal (including budget); (2) recommending authority reviews and recommends; (3) professional agency (Administrative Centre for China's Agenda 21) conducts eligibility check and pre-review; (4) projects passing review proceed to full proposal submission and defence review; (5) expert review committee conducts comprehensive evaluation and competitive selection; (6) after selection, task agreements are signed and funding is disbursed. Project duration is generally 3-4 years.</t>
        </is>
      </c>
      <c r="AG20" s="439" t="inlineStr">
        <is>
          <t>4.38</t>
        </is>
      </c>
      <c r="AH20" s="439" t="inlineStr">
        <is>
          <t>CNY 100 million/year (2024 central fiscal funding estimate)</t>
        </is>
      </c>
      <c r="AI20" s="439" t="inlineStr">
        <is>
          <t>2024 central fiscal funding estimate: CNY 438 million (approximately CNY 418 million for 28 thematic research tasks, CNY 12 million for 6 Young Scientist projects, CNY 8 million for 4 S&amp;T SME projects). 2022: first batch of approximately 30 projects with central funding of approximately CNY 600 million. Source: MEE 2022 and 2024 calls for proposals (Huan Ke Cai Han [2024] No. 55).</t>
        </is>
      </c>
      <c r="AJ20" s="439" t="inlineStr">
        <is>
          <t>(1) Applicant must be a legal entity registered in mainland China; (2) Project leader must hold a senior professional title or doctoral degree; (3) Generic key technology projects require co-financing at a ratio of no less than 1:1 relative to central funding; (4) Application demonstration projects require co-financing at a ratio of no less than 2:1; (5) S&amp;T SME projects require co-financing at a ratio of no less than 1:1; (6) Project duration generally 3-4 years; (7) A given project may only be submitted through a single recommending authority.</t>
        </is>
      </c>
      <c r="AK20" s="439" t="inlineStr">
        <is>
          <t>N/A</t>
        </is>
      </c>
      <c r="AL20" s="439" t="inlineStr">
        <is>
          <t>N/A</t>
        </is>
      </c>
      <c r="AM20" s="439" t="inlineStr">
        <is>
          <t>Yes. Generic key technology projects require co-financing at a ratio of no less than 1:1 relative to central funding; application demonstration projects at no less than 2:1; S&amp;T SME projects at no less than 1:1. Basic research and Young Scientist projects are in principle not required to provide co-financing.</t>
        </is>
      </c>
      <c r="AN20" s="439" t="inlineStr">
        <is>
          <t>Project origination and evaluation: (1) Annual calls for proposals are prepared and issued by the Ministry of Ecology and Environment. (2) Applicants submit materials online via the National Science and Technology Management Information System Public Service Platform. (3) The Administrative Centre for China's Agenda 21 conducts eligibility check and online review. (4) Projects passing review proceed to full proposal submission and defence review. (5) Expert review committee conducts comprehensive evaluation and voting; projects are competitively selected. (6) After selection, task agreements are signed and funding is disbursed.</t>
        </is>
      </c>
      <c r="AO20" s="439" t="inlineStr">
        <is>
          <t>N/A</t>
        </is>
      </c>
      <c r="AP20" s="439" t="inlineStr">
        <is>
          <t>N/A</t>
        </is>
      </c>
      <c r="AQ20" s="439" t="inlineStr">
        <is>
          <t>N/A</t>
        </is>
      </c>
      <c r="AR20" s="439" t="inlineStr">
        <is>
          <t>N/A</t>
        </is>
      </c>
      <c r="AS20" s="439" t="inlineStr">
        <is>
          <t>N/A</t>
        </is>
      </c>
      <c r="AT20" s="439" t="inlineStr">
        <is>
          <t>2024 central fiscal funding estimate: CNY 438 million (28 research tasks). 2022: first batch of approximately 30 projects with central funding of approximately CNY 600 million. Source: MEE 2022 and 2024 calls for proposals (Huan Ke Cai Han [2024] No. 55).</t>
        </is>
      </c>
      <c r="AU20" s="439" t="inlineStr">
        <is>
          <t>N/A</t>
        </is>
      </c>
      <c r="AV20" s="439" t="inlineStr">
        <is>
          <t>N/A</t>
        </is>
      </c>
      <c r="AW20" s="439" t="inlineStr">
        <is>
          <t>C24; C20; C19; C28; E38; F41; F42; M72</t>
        </is>
      </c>
      <c r="AX20" s="439" t="inlineStr">
        <is>
          <t>CO2</t>
        </is>
      </c>
      <c r="AY20" s="439" t="inlineStr">
        <is>
          <t>Positive</t>
        </is>
      </c>
      <c r="AZ20" s="439" t="inlineStr">
        <is>
          <t>Pollution control; Resource conservation; Industrial development; Technological innovation</t>
        </is>
      </c>
      <c r="BA20" s="439" t="inlineStr">
        <is>
          <t>Notice of the Ministry of Ecology and Environment on Issuing the 2024 Call for Proposals for the National Key R&amp;D Programme Circular Economy Key Technologies and Equipment Key Special Project (Huan Ke Cai Han [2024] No. 55); 14th Five-Year Plan for Circular Economy Development (Guo Fa [2021] No. 23)</t>
        </is>
      </c>
      <c r="BB20" s="439" t="inlineStr">
        <is>
          <t>https://service.most.gov.cn</t>
        </is>
      </c>
      <c r="BC20" s="439" t="inlineStr">
        <is>
          <t>https://www.acca21.org.cn</t>
        </is>
      </c>
    </row>
    <row r="21">
      <c r="A21" s="439" t="inlineStr">
        <is>
          <t>CHNPARSEAI01S000</t>
        </is>
      </c>
      <c r="B21" s="439" t="inlineStr">
        <is>
          <t>Instrument</t>
        </is>
      </c>
      <c r="C21" s="439" t="inlineStr">
        <is>
          <t>Public appraisal rules</t>
        </is>
      </c>
      <c r="D21" s="439" t="inlineStr">
        <is>
          <t>Strategic environmental assessment</t>
        </is>
      </c>
      <c r="E21" s="439" t="inlineStr">
        <is>
          <t>Cross-sectoral</t>
        </is>
      </c>
      <c r="F21" s="439" t="inlineStr">
        <is>
          <t>Land-use planning; Regional, river basin and sea area development and utilisation planning; Industry; Agriculture; Animal husbandry; Forestry; Energy; Water conservancy; Transport; Urban construction; Tourism; Natural resource development; Special planning</t>
        </is>
      </c>
      <c r="G21" s="439" t="inlineStr">
        <is>
          <t>规划环境影响评价</t>
        </is>
      </c>
      <c r="H21" s="439" t="inlineStr">
        <is>
          <t>Planning Environmental Impact Assessment</t>
        </is>
      </c>
      <c r="I21" s="439" t="inlineStr">
        <is>
          <t>Environmental Impact Assessment Law of the People's Republic of China (2002, amended 2016 and 2018)</t>
        </is>
      </c>
      <c r="J21" s="439" t="inlineStr">
        <is>
          <t>Planning environmental impact assessment (Planning EIA) is a system requiring environmental impact assessment to be conducted on relevant plans organised and formulated by relevant departments of the State Council, local people's governments at or above the city level with districts and their relevant departments — covering land-use plans, regional, river basin and sea area development and utilisation plans (the "one land and three regions"), and special plans for industry, agriculture, animal husbandry, forestry, energy, water conservancy, transport, urban construction, tourism and natural resource development (the "ten specials"). The system was established by the Environmental Impact Assessment Law of the People's Republic of China, adopted at the 30th Session of the Standing Committee of the 9th National People's Congress on 28 October 2002, effective 1 September 2003, and amended on 2 July 2016 and 29 December 2018. The Regulations on Planning Environmental Impact Assessment (State Council Decree No. 559) were promulgated on 17 August 2009 and took effect on 1 October 2009, stipulating that planning preparation authorities must organise planning EIA concurrently with plan formulation, and that plans likely to cause adverse environmental impacts must include countermeasures. Planning EIA documents (environmental impact reports or environmental impact chapters/explanatory notes) must be prepared at the stage of plan formulation. For special plans, the environmental protection administrative authority must convene a review panel before the plan is submitted for approval. The planning approval authority must treat the EIA conclusions and review opinions as important elements in decision-making. After plan implementation, the planning preparation authority shall organise follow-up environmental impact assessment in a timely manner.</t>
        </is>
      </c>
      <c r="K21" s="439" t="inlineStr">
        <is>
          <t>Pollution control; Ecological protection</t>
        </is>
      </c>
      <c r="L21" s="439" t="inlineStr">
        <is>
          <t>Indirect</t>
        </is>
      </c>
      <c r="M21" s="439" t="inlineStr">
        <is>
          <t>environment</t>
        </is>
      </c>
      <c r="N21" s="439" t="inlineStr">
        <is>
          <t>CHN</t>
        </is>
      </c>
      <c r="O21" s="439" t="inlineStr">
        <is>
          <t>national</t>
        </is>
      </c>
      <c r="P21" s="439" t="inlineStr">
        <is>
          <t>N/A</t>
        </is>
      </c>
      <c r="Q21" s="439" t="inlineStr">
        <is>
          <t>28/10/2002</t>
        </is>
      </c>
      <c r="R21" s="439" t="inlineStr">
        <is>
          <t>01/09/2003</t>
        </is>
      </c>
      <c r="S21" s="439" t="inlineStr">
        <is>
          <t>N/A</t>
        </is>
      </c>
      <c r="T21" s="439" t="inlineStr">
        <is>
          <t>29/12/2018</t>
        </is>
      </c>
      <c r="U21" s="439" t="inlineStr">
        <is>
          <t>Adopted at the 30th Session of the Standing Committee of the 9th NPC on 28 October 2002, effective 1 September 2003. First amendment on 2 July 2016 at the 21st Session of the Standing Committee of the 12th NPC: removed the pre-approval requirement, strengthened the linkage between planning EIA and project EIA. Second amendment on 29 December 2018 at the 7th Session of the Standing Committee of the 13th NPC: renamed "environmental protection administrative authority" to "ecology and environment authority" in response to institutional reform. The State Council promulgated the Regulations on Planning Environmental Impact Assessment (Decree No. 559) on 17 August 2009, effective 1 October 2009, remaining in force.</t>
        </is>
      </c>
      <c r="V21" s="439">
        <f>IF(R21="","In force",IF(R21="N/A","In force",IF(TODAY()&lt;DATE(VALUE(RIGHT(R21,4)),VALUE(MID(R21,4,2)),VALUE(LEFT(R21,2))),"Scheduled",IF(S21="","In force",IF(S21="N/A","In force",IF(TODAY()&lt;DATE(VALUE(RIGHT(S21,4)),VALUE(MID(S21,4,2)),VALUE(LEFT(S21,2))),"In force","Ended"))))))</f>
        <v/>
      </c>
      <c r="W21" s="439" t="inlineStr">
        <is>
          <t>Ministry of Ecology and Environment (policy guidance and oversight of planning EIA); Planning preparation authorities (relevant State Council departments and local governments at or above city-with-districts level — organise and implement planning EIA, responsible for the quality of EIA documents and their conclusions); Planning approval authorities (people's governments at all levels and relevant departments — incorporate EIA report conclusions and review opinions as important elements in decision-making); Provincial ecology and environment authorities (convene expert review of environmental impact reports)</t>
        </is>
      </c>
      <c r="X21" s="439" t="inlineStr">
        <is>
          <t>Land-use plans; Regional, river basin and sea area development and utilisation plans; Special plans for industry, agriculture, energy, transport and other sectors; Construction projects</t>
        </is>
      </c>
      <c r="Y21" s="439" t="inlineStr">
        <is>
          <t>New</t>
        </is>
      </c>
      <c r="Z21" s="439" t="inlineStr">
        <is>
          <t>Three categories of regulated assets: (1) Comprehensive plans — land-use plans and regional, river basin and sea area development and utilisation plans ("one land and three regions") organised by State Council departments and local governments at or above city-with-districts level; (2) Special plans — plans for industry, agriculture, animal husbandry, forestry, energy, water conservancy, transport, urban construction, tourism and natural resource development ("ten specials"); (3) Construction projects with potential environmental impacts.</t>
        </is>
      </c>
      <c r="AA21" s="439" t="inlineStr">
        <is>
          <t>N/A</t>
        </is>
      </c>
      <c r="AB21" s="439" t="inlineStr">
        <is>
          <t>Plans and construction projects likely to cause significant environmental impacts must prepare environmental impact reports; plans and projects with minor environmental impacts must prepare environmental impact chapters or explanatory notes. The specific scope is formulated by the State Council ecology and environment authority together with relevant State Council departments and submitted to the State Council for approval. The former State Environmental Protection Administration specified the detailed scope through the Notice on Issuing the Specific Scope of Plans Requiring Environmental Impact Reports (Trial) and the Specific Scope of Plans Requiring Environmental Impact Chapters or Explanatory Notes (Trial) (Huan Fa [2004] No. 98).</t>
        </is>
      </c>
      <c r="AC21" s="439" t="inlineStr">
        <is>
          <t>Government</t>
        </is>
      </c>
      <c r="AD21" s="439" t="inlineStr">
        <is>
          <t>Planning preparation authorities (State Council departments and local governments at or above city-with-districts level and their relevant departments) are the entities responsible for organising and implementing planning EIA, and bear responsibility for the quality of the environmental impact assessment documents and their conclusions. Planning approval authorities (people's governments and relevant departments) must incorporate EIA report conclusions and review opinions as important elements in decision-making when approving plans; plans that have not submitted EIA documents may not be approved unless they explain the reasons and file them for record (post-2016 amendment). The planning EIA preparing entity (may engage a technical service provider) bears legal responsibility for the scientific rigour and accuracy of the environmental assessment documents.</t>
        </is>
      </c>
      <c r="AE21" s="439" t="inlineStr">
        <is>
          <t>Plan formulation and approval process</t>
        </is>
      </c>
      <c r="AF21" s="439" t="inlineStr">
        <is>
          <t>(1) Plan formulation stage: the planning preparation authority shall organise and conduct EIA concurrently with plan formulation, preparing environmental impact reports or environmental impact chapters/explanatory notes. (2) Plan review before submission stage: for plans requiring environmental impact reports, the planning preparation authority shall hold public hearings, expert consultation or other means to solicit opinions from relevant entities, experts and the public on the draft environmental impact report before submitting the plan for approval. For special plans, the environmental protection authority shall convene an expert review panel to examine the environmental impact report before the plan is submitted for approval. (3) Plan approval stage: the planning approval authority shall treat the EIA report conclusions and review opinions as important criteria in decision-making. If the plan approval authority approves a plan without the EIA report conclusions and review opinions, it must explain the reasons and file for record. (4) Follow-up assessment stage: after implementation of plans causing significant environmental impacts, the planning preparation authority shall organise follow-up environmental impact assessment in a timely manner, report the results to the approval authority, and promptly adopt improvement measures if adverse impacts are identified. (5) Project streamlining: for specific construction projects within a plan for which planning EIA has been conducted, the content of project EIA may be appropriately simplified.</t>
        </is>
      </c>
      <c r="AG21" s="439" t="inlineStr">
        <is>
          <t>N/A</t>
        </is>
      </c>
      <c r="AH21" s="439" t="inlineStr">
        <is>
          <t>N/A</t>
        </is>
      </c>
      <c r="AI21" s="439" t="inlineStr">
        <is>
          <t>N/A</t>
        </is>
      </c>
      <c r="AJ21" s="439" t="inlineStr">
        <is>
          <t>(1) Planning preparation authorities must organise planning EIA concurrently with plan formulation. (2) Plans requiring environmental impact reports must complete preparation and review of the environmental impact report before the draft plan is submitted for approval. (3) Environmental impact reports shall include analysis, assessment and evaluation of the environmental impacts of plan implementation, and countermeasures to prevent or mitigate adverse impacts. (4) Planning preparation authorities shall seek opinions from relevant entities, experts and the public on draft environmental impact reports through hearings, expert consultation, etc. (5) Environmental impact reports for special plans shall be examined by a review panel convened by the ecology and environment authority before the plan is submitted for approval. (6) The review panel shall be composed of representatives of relevant authorities and experts; the panel opinion shall not be adopted unless agreed by at least three-quarters of the panel members. (7) Planning approval authorities shall treat EIA conclusions and review opinions as important elements in decision-making. (8) After plan implementation, follow-up assessment shall be conducted; improvement measures shall be adopted in a timely manner if adverse environmental impacts are identified. (9) Planning EIA technical guidelines shall comply with applicable technical regulations and national technical standards.</t>
        </is>
      </c>
      <c r="AK21" s="439" t="inlineStr">
        <is>
          <t>N/A</t>
        </is>
      </c>
      <c r="AL21" s="439" t="inlineStr">
        <is>
          <t>N/A</t>
        </is>
      </c>
      <c r="AM21" s="439" t="inlineStr">
        <is>
          <t>N/A</t>
        </is>
      </c>
      <c r="AN21" s="439" t="inlineStr">
        <is>
          <t>N/A</t>
        </is>
      </c>
      <c r="AO21" s="439" t="inlineStr">
        <is>
          <t>N/A</t>
        </is>
      </c>
      <c r="AP21" s="439" t="inlineStr">
        <is>
          <t>N/A</t>
        </is>
      </c>
      <c r="AQ21" s="439" t="inlineStr">
        <is>
          <t>N/A</t>
        </is>
      </c>
      <c r="AR21" s="439" t="inlineStr">
        <is>
          <t>N/A</t>
        </is>
      </c>
      <c r="AS21" s="439" t="inlineStr">
        <is>
          <t>N/A</t>
        </is>
      </c>
      <c r="AT21" s="439" t="inlineStr">
        <is>
          <t>N/A</t>
        </is>
      </c>
      <c r="AU21" s="439" t="inlineStr">
        <is>
          <t>N/A</t>
        </is>
      </c>
      <c r="AV21" s="439" t="inlineStr">
        <is>
          <t>N/A</t>
        </is>
      </c>
      <c r="AW21" s="439" t="inlineStr">
        <is>
          <t>M72; N77; O84</t>
        </is>
      </c>
      <c r="AX21" s="439" t="inlineStr">
        <is>
          <t>CO2; CH4; N2O</t>
        </is>
      </c>
      <c r="AY21" s="439" t="inlineStr">
        <is>
          <t>Positive</t>
        </is>
      </c>
      <c r="AZ21" s="439" t="inlineStr">
        <is>
          <t>Pollution control; Ecological protection; Resource conservation; Public health</t>
        </is>
      </c>
      <c r="BA21" s="439" t="inlineStr">
        <is>
          <t>Environmental Impact Assessment Law of the People's Republic of China (adopted at the 30th Session of the Standing Committee of the 9th NPC on 28 October 2002, effective 1 September 2003, first amended on 2 July 2016, second amended on 29 December 2018); Regulations on Planning Environmental Impact Assessment (State Council Decree No. 559, promulgated 17 August 2009, effective 1 October 2009)</t>
        </is>
      </c>
      <c r="BB21" s="439" t="inlineStr">
        <is>
          <t>https://www.gov.cn/zhengce/content/2009-08/21/content_4815.htm</t>
        </is>
      </c>
      <c r="BC21" s="439" t="inlineStr">
        <is>
          <t>http://www.npc.gov.cn/npc/c1773/c2518/2019zhhbsjx/sjxflfg/201906/t20190628_298339.html</t>
        </is>
      </c>
    </row>
    <row r="22">
      <c r="A22" s="439" t="inlineStr">
        <is>
          <t>CHNPARECRI01S000</t>
        </is>
      </c>
      <c r="B22" s="439" t="inlineStr">
        <is>
          <t>Instrument</t>
        </is>
      </c>
      <c r="C22" s="439" t="inlineStr">
        <is>
          <t>Public appraisal rules</t>
        </is>
      </c>
      <c r="D22" s="439" t="inlineStr">
        <is>
          <t>Energy and carbon review for investment projects</t>
        </is>
      </c>
      <c r="E22" s="439" t="inlineStr">
        <is>
          <t>Cross-sectoral</t>
        </is>
      </c>
      <c r="F22" s="439" t="inlineStr">
        <is>
          <t>N/A</t>
        </is>
      </c>
      <c r="G22" s="439" t="inlineStr">
        <is>
          <t>固定资产投资项目节能及碳排放评估制度</t>
        </is>
      </c>
      <c r="H22" s="439" t="inlineStr">
        <is>
          <t>Energy and Carbon Emission Assessment System for Fixed-Asset Investment Projects</t>
        </is>
      </c>
      <c r="I22" s="439" t="inlineStr">
        <is>
          <t>Opinions on Accelerating the Establishment of a Dual Carbon Emission Control System (Guo Ban Fa [2024] No. 39)</t>
        </is>
      </c>
      <c r="J22" s="439" t="inlineStr">
        <is>
          <t>A system for evaluating and assessing the energy consumption and carbon emissions of fixed-asset investment projects. Project entities must prepare an energy conservation assessment report (with a dedicated carbon emission assessment section) before project commencement, and submit it for review by the competent authority. Projects with comprehensive energy consumption of 1,000 tonnes of coal equivalent (tce) or more, or coal consumption of 1,000 tonnes or more, are subject to energy conservation review. Review authority is tiered: the National Development and Reform Commission (NDRC) directly reviews major projects with comprehensive energy consumption of 50,000 tce or more (or coal consumption of 50,000 tonnes or more) and projects in overcapacity or high-energy high-emission industries; provincial authorities review projects at or above 10,000 tce; prefectural-level authorities review projects below that threshold. Projects that fail to undergo review as required may not commence construction; projects that have commenced construction without review shall be ordered to suspend and rectify. A completion acceptance check must be conducted before the project is put into operation; projects that fail the acceptance check may not be put into operation.</t>
        </is>
      </c>
      <c r="K22" s="439" t="inlineStr">
        <is>
          <t>Climate change mitigation; Energy efficiency; Energy security</t>
        </is>
      </c>
      <c r="L22" s="439" t="inlineStr">
        <is>
          <t>Direct</t>
        </is>
      </c>
      <c r="M22" s="439" t="inlineStr">
        <is>
          <t>environment</t>
        </is>
      </c>
      <c r="N22" s="439" t="inlineStr">
        <is>
          <t>CHN</t>
        </is>
      </c>
      <c r="O22" s="439" t="inlineStr">
        <is>
          <t>national</t>
        </is>
      </c>
      <c r="P22" s="439" t="inlineStr">
        <is>
          <t>N/A</t>
        </is>
      </c>
      <c r="Q22" s="439" t="inlineStr">
        <is>
          <t>17/09/2010</t>
        </is>
      </c>
      <c r="R22" s="439" t="inlineStr">
        <is>
          <t>01/11/2010</t>
        </is>
      </c>
      <c r="S22" s="439" t="inlineStr">
        <is>
          <t>N/A</t>
        </is>
      </c>
      <c r="T22" s="439" t="inlineStr">
        <is>
          <t>17/07/2025</t>
        </is>
      </c>
      <c r="U22" s="439" t="inlineStr">
        <is>
          <t>First established by the Interim Measures for Energy Conservation Assessment and Review of Fixed-Asset Investment Projects (NDRC Order No. 6) on 17 September 2010, effective 1 November 2010. First revision: Measures for Energy Conservation Review of Fixed-Asset Investment Projects (NDRC Order No. 44) on 27 November 2016, effective 1 January 2017. Second revision: NDRC Order No. 2 on 28 March 2023. Third revision: NDRC Order No. 31 on 17 July 2025, effective 1 September 2025, formally incorporating carbon emission assessment and evaluation, transitioning from dual energy consumption control to dual energy consumption and carbon emission control.</t>
        </is>
      </c>
      <c r="V22" s="439">
        <f>IF(R22="","In force",IF(R22="N/A","In force",IF(TODAY()&lt;DATE(VALUE(RIGHT(R22,4)),VALUE(MID(R22,4,2)),VALUE(LEFT(R22,2))),"Scheduled",IF(S22="","In force",IF(S22="N/A","In force",IF(TODAY()&lt;DATE(VALUE(RIGHT(S22,4)),VALUE(MID(S22,4,2)),VALUE(LEFT(S22,2))),"In force","Ended"))))))</f>
        <v/>
      </c>
      <c r="W22" s="439" t="inlineStr">
        <is>
          <t>National Development and Reform Commission (reviews major projects and formulates policy standards); Provincial development and reform authorities or reviewing bodies designated by provincial governments (review projects under provincial authority); Prefectural-level development and reform authorities or reviewing bodies (review projects under prefectural authority)</t>
        </is>
      </c>
      <c r="X22" s="439" t="inlineStr">
        <is>
          <t>Fixed-asset investment projects (new construction, renovation, expansion, technological transformation)</t>
        </is>
      </c>
      <c r="Y22" s="439" t="inlineStr">
        <is>
          <t>New; Existing</t>
        </is>
      </c>
      <c r="Z22" s="439" t="inlineStr">
        <is>
          <t>Fixed-asset investment projects with comprehensive energy consumption of 1,000 tce or more, or coal consumption of 1,000 tonnes or more, must undergo energy conservation review and carbon emission assessment. NDRC directly reviews major projects with comprehensive energy consumption of 50,000 tce or more (or coal consumption of 50,000 tonnes or more) and projects in overcapacity or high-energy high-emission industries. Review authority is delegated to provincial or prefectural levels for projects below these thresholds.</t>
        </is>
      </c>
      <c r="AA22" s="439" t="inlineStr">
        <is>
          <t>N/A</t>
        </is>
      </c>
      <c r="AB22" s="439" t="inlineStr">
        <is>
          <t>N/A</t>
        </is>
      </c>
      <c r="AC22" s="439" t="inlineStr">
        <is>
          <t>Project construction entity (project owner / investor)</t>
        </is>
      </c>
      <c r="AD22" s="439" t="inlineStr">
        <is>
          <t>The project construction entity must prepare an energy conservation assessment report (with a dedicated carbon emission assessment section) before project commencement, and bears responsibility for the truthfulness and accuracy of its content and conclusions. The energy conservation report shall include data on total carbon emissions, carbon emission structure, carbon emissions per unit of product, and carbon emissions per unit of output value. The project entity must complete the completion acceptance check within 6 months after the project is put into operation.</t>
        </is>
      </c>
      <c r="AE22" s="439" t="inlineStr">
        <is>
          <t>Energy conservation review; Carbon emission assessment; Completion acceptance; Supervision and inspection</t>
        </is>
      </c>
      <c r="AF22" s="439" t="inlineStr">
        <is>
          <t>The project entity prepares an energy conservation assessment report (with a carbon emission assessment section) before project commencement and submits it to the reviewing authority. The reviewing authority shall issue a review decision within 20 working days (extendable by 30 working days for complex cases). Before the project is put into operation, the entity must complete a completion acceptance check within 6 months; projects that fail the acceptance check may not be put into operation. If the project undergoes a material change in location, content, scale, energy efficiency level or carbon emission level, or if the comprehensive energy consumption or carbon emissions increase by 10% or more, the project must re-submit for review.</t>
        </is>
      </c>
      <c r="AG22" s="439" t="inlineStr">
        <is>
          <t>N/A</t>
        </is>
      </c>
      <c r="AH22" s="439" t="inlineStr">
        <is>
          <t>N/A</t>
        </is>
      </c>
      <c r="AI22" s="439" t="inlineStr">
        <is>
          <t>N/A</t>
        </is>
      </c>
      <c r="AJ22" s="439" t="inlineStr">
        <is>
          <t>Scope of application: fixed-asset investment projects with comprehensive energy consumption of 1,000 tce or more, or coal consumption of 1,000 tonnes or more. The energy conservation report must include a carbon emission assessment section. Review timeline: 20 working days (extendable by 30 working days). Completion acceptance must be completed within 6 months after the project is put into operation. Material changes in energy consumption or carbon emissions exceeding 10% require re-submission for review.</t>
        </is>
      </c>
      <c r="AK22" s="439" t="inlineStr">
        <is>
          <t>N/A</t>
        </is>
      </c>
      <c r="AL22" s="439" t="inlineStr">
        <is>
          <t>N/A</t>
        </is>
      </c>
      <c r="AM22" s="439" t="inlineStr">
        <is>
          <t>N/A</t>
        </is>
      </c>
      <c r="AN22" s="439" t="inlineStr">
        <is>
          <t>N/A</t>
        </is>
      </c>
      <c r="AO22" s="439" t="inlineStr">
        <is>
          <t>N/A</t>
        </is>
      </c>
      <c r="AP22" s="439" t="inlineStr">
        <is>
          <t>N/A</t>
        </is>
      </c>
      <c r="AQ22" s="439" t="inlineStr">
        <is>
          <t>N/A</t>
        </is>
      </c>
      <c r="AR22" s="439" t="inlineStr">
        <is>
          <t>N/A</t>
        </is>
      </c>
      <c r="AS22" s="439" t="inlineStr">
        <is>
          <t>N/A</t>
        </is>
      </c>
      <c r="AT22" s="439" t="inlineStr">
        <is>
          <t>N/A</t>
        </is>
      </c>
      <c r="AU22" s="439" t="inlineStr">
        <is>
          <t>N/A</t>
        </is>
      </c>
      <c r="AV22" s="439" t="inlineStr">
        <is>
          <t>N/A</t>
        </is>
      </c>
      <c r="AW22" s="439" t="inlineStr">
        <is>
          <t>O84</t>
        </is>
      </c>
      <c r="AX22" s="439" t="inlineStr">
        <is>
          <t>CO2</t>
        </is>
      </c>
      <c r="AY22" s="439" t="inlineStr">
        <is>
          <t>Positive</t>
        </is>
      </c>
      <c r="AZ22" s="439" t="inlineStr">
        <is>
          <t>Energy conservation; Energy security; Industrial development</t>
        </is>
      </c>
      <c r="BA22" s="439" t="inlineStr">
        <is>
          <t>Measures for Energy Conservation and Carbon Emission Assessment of Fixed-Asset Investment Projects (National Development and Reform Commission Order No. 31, promulgated 17 July 2025, effective 1 September 2025)</t>
        </is>
      </c>
      <c r="BB22" s="439" t="inlineStr">
        <is>
          <t>https://www.gov.cn/gongbao/2025/issue_12246/202508/content_7038015.html</t>
        </is>
      </c>
      <c r="BC22" s="439" t="inlineStr">
        <is>
          <t>https://www.ndrc.gov.cn/fzggw/jgsj/hzs/sjdt/201009/t20100921_1131153.html</t>
        </is>
      </c>
    </row>
    <row r="23">
      <c r="A23" s="439" t="inlineStr">
        <is>
          <t>CHNPARECAI01S000</t>
        </is>
      </c>
      <c r="B23" s="439" t="inlineStr">
        <is>
          <t>Instrument</t>
        </is>
      </c>
      <c r="C23" s="439" t="inlineStr">
        <is>
          <t>Public appraisal rules</t>
        </is>
      </c>
      <c r="D23" s="439" t="inlineStr">
        <is>
          <t>Environmental compliance audit</t>
        </is>
      </c>
      <c r="E23" s="439" t="inlineStr">
        <is>
          <t>Industry</t>
        </is>
      </c>
      <c r="F23" s="439" t="inlineStr">
        <is>
          <t>N/A</t>
        </is>
      </c>
      <c r="G23" s="439" t="inlineStr">
        <is>
          <t>清洁生产审核制度</t>
        </is>
      </c>
      <c r="H23" s="439" t="inlineStr">
        <is>
          <t>Environmental Compliance Audit System</t>
        </is>
      </c>
      <c r="I23" s="439" t="inlineStr">
        <is>
          <t>14th Five-Year Plan for National Cleaner Production Implementation Programme (Huan Ke Han [2021] No. 1524)</t>
        </is>
      </c>
      <c r="J23" s="439" t="inlineStr">
        <is>
          <t>A government-organised compliance review and audit system for the energy consumption, pollutant discharge and use of toxic and hazardous substances in the production processes of industrial enterprises. Through systematic investigation and diagnosis of production and service processes, it identifies the causes of high energy consumption, high material consumption and heavy pollution, proposes improvement solutions to reduce energy and material consumption, prevent and control pollution and reduce emissions, and conducts follow-up verification of the implementation effects. Enterprises that exceed emission standards, have high energy consumption or use toxic and hazardous substances are subject to mandatory audits, while other enterprises may voluntarily undertake audits. Two categories of mandatory audit apply: (1) enterprises whose pollutant discharge exceeds national or local discharge standards, or that exceed total pollutant discharge control indicators set by the key basin or region for which they are responsible; (2) enterprises whose energy consumption per unit of product exceeds statutory limits, constituting high energy consumption, or that use or discharge toxic and hazardous substances. The audit follows a standardised procedure of pre-audit, audit, implementation proposal, screening and determination of proposals, implementation, and effectiveness verification. Audited enterprises must publish information on their discharges, energy consumption and use of toxic and hazardous substances in local major media within one month after the audit is completed.</t>
        </is>
      </c>
      <c r="K23" s="439" t="inlineStr">
        <is>
          <t>Pollution control; Resource conservation</t>
        </is>
      </c>
      <c r="L23" s="439" t="inlineStr">
        <is>
          <t>Indirect</t>
        </is>
      </c>
      <c r="M23" s="439" t="inlineStr">
        <is>
          <t>environment</t>
        </is>
      </c>
      <c r="N23" s="439" t="inlineStr">
        <is>
          <t>CHN</t>
        </is>
      </c>
      <c r="O23" s="439" t="inlineStr">
        <is>
          <t>national</t>
        </is>
      </c>
      <c r="P23" s="439" t="inlineStr">
        <is>
          <t>N/A</t>
        </is>
      </c>
      <c r="Q23" s="439" t="inlineStr">
        <is>
          <t>29/06/2002</t>
        </is>
      </c>
      <c r="R23" s="439" t="inlineStr">
        <is>
          <t>01/01/2003</t>
        </is>
      </c>
      <c r="S23" s="439" t="inlineStr">
        <is>
          <t>N/A</t>
        </is>
      </c>
      <c r="T23" s="439" t="inlineStr">
        <is>
          <t>01/07/2016</t>
        </is>
      </c>
      <c r="U23" s="439" t="inlineStr">
        <is>
          <t>First established through the mandatory cleaner production audit system under the Cleaner Production Promotion Law of the People's Republic of China (Presidential Order No. 72) on 29 June 2002, effective 1 January 2003. Implementation rules were issued by the former State Environmental Protection Administration via the Interim Measures for Cleaner Production Audit (Order No. 16) on 16 August 2004. The Cleaner Production Promotion Law was amended on 29 February 2012. On 16 May 2016, the National Development and Reform Commission and the Ministry of Environmental Protection jointly issued the Cleaner Production Audit Measures (Order No. 38), effective 1 July 2016, repealing the 2004 Order No. 16 and expanding the scope of toxic and hazardous substances and mandatory audit requirements.</t>
        </is>
      </c>
      <c r="V23" s="439">
        <f>IF(R23="","In force",IF(R23="N/A","In force",IF(TODAY()&lt;DATE(VALUE(RIGHT(R23,4)),VALUE(MID(R23,4,2)),VALUE(LEFT(R23,2))),"Scheduled",IF(S23="","In force",IF(S23="N/A","In force",IF(TODAY()&lt;DATE(VALUE(RIGHT(S23,4)),VALUE(MID(S23,4,2)),VALUE(LEFT(S23,2))),"In force","Ended"))))))</f>
        <v/>
      </c>
      <c r="W23" s="439" t="inlineStr">
        <is>
          <t>Ecology and environment authorities (lead for Category (1) enterprises — those exceeding discharge standards or total emission control indicators); Energy conservation authorities (lead for Category (2) enterprises — those with excess energy consumption or using toxic and hazardous substances); Comprehensive coordination authorities for cleaner production (overall coordination)</t>
        </is>
      </c>
      <c r="X23" s="439" t="inlineStr">
        <is>
          <t>Industrial enterprises, production facilities and processes (covering enterprises subject to mandatory audits and enterprises that voluntarily undertake audits)</t>
        </is>
      </c>
      <c r="Y23" s="439" t="inlineStr">
        <is>
          <t>Existing</t>
        </is>
      </c>
      <c r="Z23" s="439" t="inlineStr">
        <is>
          <t>Enterprises shall be subject to mandatory cleaner production audits if they fall within one of the following categories: (1) enterprises whose pollutant discharge exceeds national or local discharge standards (including under-standard but within total emission control indicator over-occupation) or exceeds total pollutant discharge control indicators for which the key basin or region is responsible; (2) enterprises whose energy consumption per unit of product exceeds statutory limits, constituting high energy consumption; or (3) enterprises that use toxic and hazardous raw materials in production or discharge toxic and hazardous substances. Toxic and hazardous substances include hazardous waste, highly toxic chemicals, key environmentally regulated hazardous chemicals, heavy metals such as lead, cadmium and mercury, persistent organic pollutants, toxic air pollutants and other substances.</t>
        </is>
      </c>
      <c r="AA23" s="439" t="inlineStr">
        <is>
          <t>N/A</t>
        </is>
      </c>
      <c r="AB23" s="439" t="inlineStr">
        <is>
          <t>N/A</t>
        </is>
      </c>
      <c r="AC23" s="439" t="inlineStr">
        <is>
          <t>Enterprises (industrial enterprises meeting mandatory audit criteria)</t>
        </is>
      </c>
      <c r="AD23" s="439" t="inlineStr">
        <is>
          <t>Enterprises falling within the mandatory audit scope shall, within one year of being designated, publish information on their discharges, energy consumption and use of toxic and hazardous substances, carry out the audit within that period and submit an audit report. Enterprises may engage qualified cleaner production consulting service providers to prepare audit reports and organise implementation. Audit costs may be charged to the enterprise's operating costs. Enterprises undertaking voluntary audits may follow the mandatory audit procedure.</t>
        </is>
      </c>
      <c r="AE23" s="439" t="inlineStr">
        <is>
          <t>Cleaner production audit; Audit proposal implementation; Information disclosure; Effectiveness verification</t>
        </is>
      </c>
      <c r="AF23" s="439" t="inlineStr">
        <is>
          <t>The audit procedure comprises seven steps in sequence: planning and preparation, pre-audit, audit, implementation proposal screening and determination, implementation, effectiveness verification, and follow-up inspection. The audit report must be submitted to the competent authorities. Within one month after completing the audit, the enterprise shall publish information on its discharges, energy consumption and use of toxic and hazardous substances in local major media.</t>
        </is>
      </c>
      <c r="AG23" s="439" t="inlineStr">
        <is>
          <t>N/A</t>
        </is>
      </c>
      <c r="AH23" s="439" t="inlineStr">
        <is>
          <t>N/A</t>
        </is>
      </c>
      <c r="AI23" s="439" t="inlineStr">
        <is>
          <t>N/A</t>
        </is>
      </c>
      <c r="AJ23" s="439" t="inlineStr">
        <is>
          <t>For mandatory audit: enterprises designated as Category (1) must complete the audit within the period set by the ecology and environment authority (up to one year); enterprises designated as Category (2) must complete within the period set by the energy conservation authority. Within one month after completing the audit, the enterprise shall publish relevant information. For Category (2) enterprises: the audit must be completed and the programme implemented within two years. Enterprises that commit fraud in implementing mandatory audit or in their audit reports shall be ordered by the county-level ecology and environment authority or energy conservation authority to rectify; those that refuse to rectify shall be fined not less than CNY 50,000 and not more than CNY 100,000.</t>
        </is>
      </c>
      <c r="AK23" s="439" t="inlineStr">
        <is>
          <t>N/A</t>
        </is>
      </c>
      <c r="AL23" s="439" t="inlineStr">
        <is>
          <t>N/A</t>
        </is>
      </c>
      <c r="AM23" s="439" t="inlineStr">
        <is>
          <t>N/A</t>
        </is>
      </c>
      <c r="AN23" s="439" t="inlineStr">
        <is>
          <t>N/A</t>
        </is>
      </c>
      <c r="AO23" s="439" t="inlineStr">
        <is>
          <t>N/A</t>
        </is>
      </c>
      <c r="AP23" s="439" t="inlineStr">
        <is>
          <t>N/A</t>
        </is>
      </c>
      <c r="AQ23" s="439" t="inlineStr">
        <is>
          <t>N/A</t>
        </is>
      </c>
      <c r="AR23" s="439" t="inlineStr">
        <is>
          <t>N/A</t>
        </is>
      </c>
      <c r="AS23" s="439" t="inlineStr">
        <is>
          <t>N/A</t>
        </is>
      </c>
      <c r="AT23" s="439" t="inlineStr">
        <is>
          <t>N/A</t>
        </is>
      </c>
      <c r="AU23" s="439" t="inlineStr">
        <is>
          <t>N/A</t>
        </is>
      </c>
      <c r="AV23" s="439" t="inlineStr">
        <is>
          <t>N/A</t>
        </is>
      </c>
      <c r="AW23" s="439" t="inlineStr">
        <is>
          <t>O84</t>
        </is>
      </c>
      <c r="AX23" s="439" t="inlineStr">
        <is>
          <t>CO2</t>
        </is>
      </c>
      <c r="AY23" s="439" t="inlineStr">
        <is>
          <t>Positive</t>
        </is>
      </c>
      <c r="AZ23" s="439" t="inlineStr">
        <is>
          <t>Pollution control; Resource conservation; Energy conservation</t>
        </is>
      </c>
      <c r="BA23" s="439" t="inlineStr">
        <is>
          <t>Cleaner Production Audit Measures (National Development and Reform Commission and Ministry of Environmental Protection Order No. 38, promulgated 16 May 2016, effective 1 July 2016); Cleaner Production Promotion Law of the People's Republic of China (adopted 2002, amended 2012)</t>
        </is>
      </c>
      <c r="BB23" s="439" t="inlineStr">
        <is>
          <t>https://www.gov.cn/gongbao/content/2016/content_5100040.htm</t>
        </is>
      </c>
      <c r="BC23" s="439" t="inlineStr">
        <is>
          <t>https://www.gov.cn/gongbao/content/2002/content_61640.htm</t>
        </is>
      </c>
    </row>
    <row r="24">
      <c r="A24" s="439" t="inlineStr">
        <is>
          <t>CHNPAREIAI01S000</t>
        </is>
      </c>
      <c r="B24" s="439" t="inlineStr">
        <is>
          <t>Instrument</t>
        </is>
      </c>
      <c r="C24" s="439" t="inlineStr">
        <is>
          <t>Public appraisal rules</t>
        </is>
      </c>
      <c r="D24" s="439" t="inlineStr">
        <is>
          <t>Environmental impact assessment</t>
        </is>
      </c>
      <c r="E24" s="439" t="inlineStr">
        <is>
          <t>Cross-sectoral</t>
        </is>
      </c>
      <c r="F24" s="439" t="inlineStr">
        <is>
          <t>N/A</t>
        </is>
      </c>
      <c r="G24" s="439" t="inlineStr">
        <is>
          <t>建设项目环境影响评价制度</t>
        </is>
      </c>
      <c r="H24" s="439" t="inlineStr">
        <is>
          <t>Environmental Impact Assessment System for Construction Projects</t>
        </is>
      </c>
      <c r="I24" s="439" t="inlineStr">
        <is>
          <t>Environmental Impact Assessment Law of the People's Republic of China (2002, amended 2016, 2018)</t>
        </is>
      </c>
      <c r="J24" s="439" t="inlineStr">
        <is>
          <t>A system for the analysis, prediction and assessment of environmental impacts arising from the implementation of construction projects, proposing countermeasures to prevent or mitigate adverse environmental impacts, and conducting follow-up monitoring. A tiered management approach is applied based on the degree of environmental impact: projects with potentially significant environmental impacts must prepare environmental impact reports (comprehensive assessment); projects with potentially minor environmental impacts must prepare environmental impact statements (analysis or specialised assessment); projects with very small environmental impacts must file environmental impact registration forms. Construction may not commence if the environmental impact assessment document has not been reviewed and approved or failed to be approved. The 2018 amendment removed the pre-approval requirement: the construction entity is now responsible for the content and conclusions of the environmental assessment document, and may prepare it itself or engage a technical service provider.</t>
        </is>
      </c>
      <c r="K24" s="439" t="inlineStr">
        <is>
          <t>Pollution control; Ecological protection</t>
        </is>
      </c>
      <c r="L24" s="439" t="inlineStr">
        <is>
          <t>Indirect</t>
        </is>
      </c>
      <c r="M24" s="439" t="inlineStr">
        <is>
          <t>environment</t>
        </is>
      </c>
      <c r="N24" s="439" t="inlineStr">
        <is>
          <t>CHN</t>
        </is>
      </c>
      <c r="O24" s="439" t="inlineStr">
        <is>
          <t>national</t>
        </is>
      </c>
      <c r="P24" s="439" t="inlineStr">
        <is>
          <t>N/A</t>
        </is>
      </c>
      <c r="Q24" s="439" t="inlineStr">
        <is>
          <t>28/10/2002</t>
        </is>
      </c>
      <c r="R24" s="439" t="inlineStr">
        <is>
          <t>01/09/2003</t>
        </is>
      </c>
      <c r="S24" s="439" t="inlineStr">
        <is>
          <t>N/A</t>
        </is>
      </c>
      <c r="T24" s="439" t="inlineStr">
        <is>
          <t>29/12/2018</t>
        </is>
      </c>
      <c r="U24" s="439" t="inlineStr">
        <is>
          <t>Amendment on 29 December 2018 at the 7th Session of the Standing Committee of the 13th NPC: uniformly renamed "environmental protection administrative authority" to "ecology and environment authority"; removed the pre-approval requirement so that the construction entity bears responsibility for the content and conclusions of the environmental assessment document and may prepare it itself or engage a technical service provider; strengthened penalties for failure to conduct environmental assessment without approval (fine of 1% to 5% of total project investment against the construction entity, fine of CNY 50,000 to CNY 200,000 against the person directly in charge and other directly responsible persons).</t>
        </is>
      </c>
      <c r="V24" s="439">
        <f>IF(R24="","In force",IF(R24="N/A","In force",IF(TODAY()&lt;DATE(VALUE(RIGHT(R24,4)),VALUE(MID(R24,4,2)),VALUE(LEFT(R24,2))),"Scheduled",IF(S24="","In force",IF(S24="N/A","In force",IF(TODAY()&lt;DATE(VALUE(RIGHT(S24,4)),VALUE(MID(S24,4,2)),VALUE(LEFT(S24,2))),"In force","Ended"))))))</f>
        <v/>
      </c>
      <c r="W24" s="439" t="inlineStr">
        <is>
          <t>Ministry of Ecology and Environment (formulates classified management catalogue and reviews major projects and cross-regional projects); Provincial ecology and environment authorities (review projects under provincial authority); Prefectural-level ecology and environment authorities (review projects under prefectural-level authority)</t>
        </is>
      </c>
      <c r="X24" s="439" t="inlineStr">
        <is>
          <t>Construction projects — classified into three tiers by environmental impact: environmental impact reports, environmental impact statements, and registration forms</t>
        </is>
      </c>
      <c r="Y24" s="439" t="inlineStr">
        <is>
          <t>New</t>
        </is>
      </c>
      <c r="Z24" s="439" t="inlineStr">
        <is>
          <t>The Ministry of Ecology and Environment formulates the Classified Management Catalogue of Environmental Impact Assessment for Construction Projects, which determines the environmental assessment document category (report, statement or registration form) required for a project based on its industry category, process characteristics, scale, location and other factors.</t>
        </is>
      </c>
      <c r="AA24" s="439" t="inlineStr">
        <is>
          <t>N/A</t>
        </is>
      </c>
      <c r="AB24" s="439" t="inlineStr">
        <is>
          <t>N/A</t>
        </is>
      </c>
      <c r="AC24" s="439" t="inlineStr">
        <is>
          <t>Construction entity (project owner)</t>
        </is>
      </c>
      <c r="AD24" s="439" t="inlineStr">
        <is>
          <t>The construction entity is responsible for the content and conclusions of the environmental impact report or statement. The construction entity may engage a technical service provider to prepare the environmental assessment document, or may prepare the document itself if it has the technical capability. Any engaged technical service provider bears corresponding legal liability, but this does not substitute, exclude or diminish the liability of the construction entity.</t>
        </is>
      </c>
      <c r="AE24" s="439" t="inlineStr">
        <is>
          <t>Environmental impact report review; Follow-up inspection; Environmental impact post-assessment</t>
        </is>
      </c>
      <c r="AF24" s="439" t="inlineStr">
        <is>
          <t>Review timelines: 60 days for environmental impact reports, 30 days for environmental impact statements. Registration forms are subject to filing for record. If the project undergoes a material change in nature, scale, location, production process or pollution prevention and control measures, the construction entity must re-submit the environmental assessment document for approval. If the environmental assessment document was approved more than five years before the project commences construction, it must be re-submitted to the original approval authority for review. No fee may be charged by the review authority for the review of environmental assessment documents; the reviewing authority shall complete review within the prescribed time limit.</t>
        </is>
      </c>
      <c r="AG24" s="439" t="inlineStr">
        <is>
          <t>N/A</t>
        </is>
      </c>
      <c r="AH24" s="439" t="inlineStr">
        <is>
          <t>N/A</t>
        </is>
      </c>
      <c r="AI24" s="439" t="inlineStr">
        <is>
          <t>N/A</t>
        </is>
      </c>
      <c r="AJ24" s="439" t="inlineStr">
        <is>
          <t>Tiered management approach: projects with potentially significant environmental impacts must prepare environmental impact reports (comprehensive assessment); projects with potentially minor environmental impacts must prepare environmental impact statements (analysis or specialised assessment); projects with very small environmental impacts must file environmental impact registration forms. Construction without approval is prohibited; penalties for violation: fine of 1% to 5% of total project investment against the construction entity, and order to restore to original condition.</t>
        </is>
      </c>
      <c r="AK24" s="439" t="inlineStr">
        <is>
          <t>N/A</t>
        </is>
      </c>
      <c r="AL24" s="439" t="inlineStr">
        <is>
          <t>N/A</t>
        </is>
      </c>
      <c r="AM24" s="439" t="inlineStr">
        <is>
          <t>N/A</t>
        </is>
      </c>
      <c r="AN24" s="439" t="inlineStr">
        <is>
          <t>N/A</t>
        </is>
      </c>
      <c r="AO24" s="439" t="inlineStr">
        <is>
          <t>N/A</t>
        </is>
      </c>
      <c r="AP24" s="439" t="inlineStr">
        <is>
          <t>N/A</t>
        </is>
      </c>
      <c r="AQ24" s="439" t="inlineStr">
        <is>
          <t>N/A</t>
        </is>
      </c>
      <c r="AR24" s="439" t="inlineStr">
        <is>
          <t>N/A</t>
        </is>
      </c>
      <c r="AS24" s="439" t="inlineStr">
        <is>
          <t>N/A</t>
        </is>
      </c>
      <c r="AT24" s="439" t="inlineStr">
        <is>
          <t>N/A</t>
        </is>
      </c>
      <c r="AU24" s="439" t="inlineStr">
        <is>
          <t>N/A</t>
        </is>
      </c>
      <c r="AV24" s="439" t="inlineStr">
        <is>
          <t>N/A</t>
        </is>
      </c>
      <c r="AW24" s="439" t="inlineStr">
        <is>
          <t>O84</t>
        </is>
      </c>
      <c r="AX24" s="439" t="inlineStr">
        <is>
          <t>CO2; CH4; N2O</t>
        </is>
      </c>
      <c r="AY24" s="439" t="inlineStr">
        <is>
          <t>Positive</t>
        </is>
      </c>
      <c r="AZ24" s="439" t="inlineStr">
        <is>
          <t>Pollution control; Ecological protection; Resource conservation</t>
        </is>
      </c>
      <c r="BA24" s="439" t="inlineStr">
        <is>
          <t>Environmental Impact Assessment Law of the People's Republic of China (adopted at the 30th Session of the Standing Committee of the 9th NPC on 28 October 2002, amended on 2 July 2016 and 29 December 2018, Presidential Order No. 24)</t>
        </is>
      </c>
      <c r="BB24" s="439" t="inlineStr">
        <is>
          <t>http://www.npc.gov.cn/npc/c1773/c2518/2019zhhbsjx/sjxflfg/201906/t20190628_298339.html</t>
        </is>
      </c>
      <c r="BC24" s="439" t="inlineStr">
        <is>
          <t>N/A</t>
        </is>
      </c>
    </row>
    <row r="25">
      <c r="A25" s="439" t="inlineStr">
        <is>
          <t>CHNPARCPAI01S000</t>
        </is>
      </c>
      <c r="B25" s="439" t="inlineStr">
        <is>
          <t>Instrument</t>
        </is>
      </c>
      <c r="C25" s="439" t="inlineStr">
        <is>
          <t>Public appraisal rules</t>
        </is>
      </c>
      <c r="D25" s="439" t="inlineStr">
        <is>
          <t>Climate performance assessment and evaluation</t>
        </is>
      </c>
      <c r="E25" s="439" t="inlineStr">
        <is>
          <t>Cross-sectoral</t>
        </is>
      </c>
      <c r="F25" s="439" t="inlineStr">
        <is>
          <t>Carbon emission volume and intensity control; Coal and oil consumption control; Non-fossil energy development; Industry, construction and transport green and low-carbon transition; Building energy conservation; Industrial carbon sinks</t>
        </is>
      </c>
      <c r="G25" s="439" t="inlineStr">
        <is>
          <t>碳达峰碳中和综合评价考核办法</t>
        </is>
      </c>
      <c r="H25" s="439" t="inlineStr">
        <is>
          <t>Comprehensive Performance Assessment for Carbon Peaking and Carbon Neutrality</t>
        </is>
      </c>
      <c r="I25" s="439" t="inlineStr">
        <is>
          <t>Opinions on Accelerating the Establishment of a Dual Carbon Emission Control System (Guo Ban Fa [2024] No. 39)</t>
        </is>
      </c>
      <c r="J25" s="439" t="inlineStr">
        <is>
          <t>A comprehensive performance assessment and evaluation system for the progress of carbon peaking and carbon neutrality work and the attainment of targets and tasks in each province (autonomous region, municipality directly under the central government). The system sets 5 core indicators — total carbon emissions, carbon emission intensity reduction, coal consumption reduction, oil consumption reduction, and non-fossil energy share — and 9 supporting indicators — energy consumption per unit of GDP reduction, energy consumption and carbon emission per unit of value added of industrial enterprises above designated size reduction, green and low-carbon transition of urban and rural construction, green and low-carbon transition of transport, carbon emission intensity reduction in public buildings, carbon market construction and enterprise emission control, forest coverage and carbon sink, and others. Assessment results are classified into three tiers: excellent, satisfactory and unsatisfactory, serving as important reference for comprehensive performance assessment, selection and appointment, supervision and accountability of leadership teams and leading cadres, with same-responsibility accountability for Party and government. Any failure to meet a single core indicator results in an unsatisfactory rating.</t>
        </is>
      </c>
      <c r="K25" s="439" t="inlineStr">
        <is>
          <t>Climate change mitigation; Energy security; Green economy</t>
        </is>
      </c>
      <c r="L25" s="439" t="inlineStr">
        <is>
          <t>Indirect</t>
        </is>
      </c>
      <c r="M25" s="439" t="inlineStr">
        <is>
          <t>environment</t>
        </is>
      </c>
      <c r="N25" s="439" t="inlineStr">
        <is>
          <t>CHN</t>
        </is>
      </c>
      <c r="O25" s="439" t="inlineStr">
        <is>
          <t>national</t>
        </is>
      </c>
      <c r="P25" s="439" t="inlineStr">
        <is>
          <t>N/A</t>
        </is>
      </c>
      <c r="Q25" s="439" t="inlineStr">
        <is>
          <t>12/04/2026</t>
        </is>
      </c>
      <c r="R25" s="439" t="inlineStr">
        <is>
          <t>12/04/2026</t>
        </is>
      </c>
      <c r="S25" s="439" t="inlineStr">
        <is>
          <t>N/A</t>
        </is>
      </c>
      <c r="T25" s="439" t="inlineStr">
        <is>
          <t>N/A</t>
        </is>
      </c>
      <c r="U25" s="439" t="inlineStr">
        <is>
          <t>These Measures were reviewed and approved at a meeting of the Standing Committee of the Political Bureau of the CPC Central Committee on 26 February 2026, and issued by the General Office of the CPC Central Committee and the General Office of the State Council on 12 April 2026, with evaluation and assessment of all provinces (autonomous regions and municipalities) starting from the 2026 assessment year. This is the initial version.</t>
        </is>
      </c>
      <c r="V25" s="439">
        <f>IF(R25="","In force",IF(R25="N/A","In force",IF(TODAY()&lt;DATE(VALUE(RIGHT(R25,4)),VALUE(MID(R25,4,2)),VALUE(LEFT(R25,2))),"Scheduled",IF(S25="","In force",IF(S25="N/A","In force",IF(TODAY()&lt;DATE(VALUE(RIGHT(S25,4)),VALUE(MID(S25,4,2)),VALUE(LEFT(S25,2))),"In force","Ended"))))))</f>
        <v/>
      </c>
      <c r="W25" s="439" t="inlineStr">
        <is>
          <t>National Development and Reform Commission (overall implementation and coordination of assessment and evaluation, organising indicator formulation and cadre assessment); Ministry of Ecology and Environment (carbon emission volume and intensity monitoring); National Energy Administration (energy structure indicators); Ministry of Industry and Information Technology (industrial sector indicators); Ministry of Housing and Urban-Rural Development (urban and rural construction indicators); Ministry of Transport (transport sector indicators); National Government Offices Administration (public building indicators); National Forestry and Grassland Administration and Ministry of Natural Resources (forest carbon sink indicators)</t>
        </is>
      </c>
      <c r="X25" s="439" t="inlineStr">
        <is>
          <t>N/A</t>
        </is>
      </c>
      <c r="Y25" s="439" t="inlineStr">
        <is>
          <t>N/A</t>
        </is>
      </c>
      <c r="Z25" s="439" t="inlineStr">
        <is>
          <t>This instrument is a performance assessment and evaluation system; it does not directly regulate specific economic assets.</t>
        </is>
      </c>
      <c r="AA25" s="439" t="inlineStr">
        <is>
          <t>N/A</t>
        </is>
      </c>
      <c r="AB25" s="439" t="inlineStr">
        <is>
          <t>N/A</t>
        </is>
      </c>
      <c r="AC25" s="439" t="inlineStr">
        <is>
          <t>Provincial (autonomous region, municipality) Party committees and governments</t>
        </is>
      </c>
      <c r="AD25" s="439" t="inlineStr">
        <is>
          <t>The targets of assessment are the Party committees and governments of each province, autonomous region and municipality directly under the central government. Same-responsibility accountability applies to both Party and government: provincial Party committees and governments bear responsibility for carbon peaking and carbon neutrality work, carry out self-assessment as required, and submit annual reports to the Central Committee of the CPC and the State Council.</t>
        </is>
      </c>
      <c r="AE25" s="439" t="inlineStr">
        <is>
          <t>Assessment and evaluation</t>
        </is>
      </c>
      <c r="AF25" s="439" t="inlineStr">
        <is>
          <t>Organised and implemented on an annual basis, conducted in the year following the assessment year. The process involves four steps: (1) Local self-assessment — provincial Party committees and governments carry out self-assessment of their annual work progress, target attainment and tasks, and submit a self-assessment report. (2) Central government evaluation — relevant central departments verify the completion of each indicator province by province and evaluate each province, producing a preliminary tier rating. (3) On-site verification — NDRC, together with relevant departments, conducts on-site spot checks or engages third-party assessment to verify data authenticity. (4) Comprehensive determination — NDRC determines the comprehensive assessment results and the tier rating (excellent, satisfactory, unsatisfactory) based on departmental evaluations and on-site verification, and reports to the Central Committee of the CPC and the State Council after organising finalisation.</t>
        </is>
      </c>
      <c r="AG25" s="439" t="inlineStr">
        <is>
          <t>N/A</t>
        </is>
      </c>
      <c r="AH25" s="439" t="inlineStr">
        <is>
          <t>N/A</t>
        </is>
      </c>
      <c r="AI25" s="439" t="inlineStr">
        <is>
          <t>N/A</t>
        </is>
      </c>
      <c r="AJ25" s="439" t="inlineStr">
        <is>
          <t>All 5 core indicators must be met; no more than 3 of the 9 supporting indicators may be unmet. If any single core indicator is not met, or if 3 or more supporting indicators are not met, the assessment result shall be unsatisfactory. Any failure in a core indicator directly results in an unsatisfactory rating.</t>
        </is>
      </c>
      <c r="AK25" s="439" t="inlineStr">
        <is>
          <t>N/A</t>
        </is>
      </c>
      <c r="AL25" s="439" t="inlineStr">
        <is>
          <t>N/A</t>
        </is>
      </c>
      <c r="AM25" s="439" t="inlineStr">
        <is>
          <t>N/A</t>
        </is>
      </c>
      <c r="AN25" s="439" t="inlineStr">
        <is>
          <t>N/A</t>
        </is>
      </c>
      <c r="AO25" s="439" t="inlineStr">
        <is>
          <t>N/A</t>
        </is>
      </c>
      <c r="AP25" s="439" t="inlineStr">
        <is>
          <t>N/A</t>
        </is>
      </c>
      <c r="AQ25" s="439" t="inlineStr">
        <is>
          <t>N/A</t>
        </is>
      </c>
      <c r="AR25" s="439" t="inlineStr">
        <is>
          <t>N/A</t>
        </is>
      </c>
      <c r="AS25" s="439" t="inlineStr">
        <is>
          <t>N/A</t>
        </is>
      </c>
      <c r="AT25" s="439" t="inlineStr">
        <is>
          <t>N/A</t>
        </is>
      </c>
      <c r="AU25" s="439" t="inlineStr">
        <is>
          <t>N/A</t>
        </is>
      </c>
      <c r="AV25" s="439" t="inlineStr">
        <is>
          <t>N/A</t>
        </is>
      </c>
      <c r="AW25" s="439" t="inlineStr">
        <is>
          <t>O84</t>
        </is>
      </c>
      <c r="AX25" s="439" t="inlineStr">
        <is>
          <t>CO2</t>
        </is>
      </c>
      <c r="AY25" s="439" t="inlineStr">
        <is>
          <t>Positive</t>
        </is>
      </c>
      <c r="AZ25" s="439" t="inlineStr">
        <is>
          <t>Energy security; Industrial development; Pollution control</t>
        </is>
      </c>
      <c r="BA25" s="439" t="inlineStr">
        <is>
          <t>Comprehensive Performance Assessment Measures for Carbon Peaking and Carbon Neutrality (approved by the Standing Committee of the Political Bureau of the CPC Central Committee on 26 February 2026, issued by the General Office of the CPC Central Committee and the General Office of the State Council on 12 April 2026)</t>
        </is>
      </c>
      <c r="BB25" s="439" t="inlineStr">
        <is>
          <t>https://www.gov.cn/gongbao/2026/issue_12726/202605/content_7068093.html</t>
        </is>
      </c>
      <c r="BC25" s="439" t="inlineStr">
        <is>
          <t>N/A</t>
        </is>
      </c>
    </row>
  </sheetData>
  <mergeCells count="9">
    <mergeCell ref="AU1:AV1"/>
    <mergeCell ref="AM1:AT1"/>
    <mergeCell ref="AW1:AZ1"/>
    <mergeCell ref="BA1:BC1"/>
    <mergeCell ref="X1:AL1"/>
    <mergeCell ref="N1:W1"/>
    <mergeCell ref="C1:F1"/>
    <mergeCell ref="A1:B1"/>
    <mergeCell ref="G1:M1"/>
  </mergeCell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admin</dc:creator>
  <dcterms:created xmlns:dcterms="http://purl.org/dc/terms/" xmlns:xsi="http://www.w3.org/2001/XMLSchema-instance" xsi:type="dcterms:W3CDTF">2015-06-05T18:19:34Z</dcterms:created>
  <dcterms:modified xmlns:dcterms="http://purl.org/dc/terms/" xmlns:xsi="http://www.w3.org/2001/XMLSchema-instance" xsi:type="dcterms:W3CDTF">2026-09-10T02:05:49Z</dcterms:modified>
  <cp:lastModifiedBy>Danqing</cp:lastModifiedBy>
</cp:coreProperties>
</file>